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490" windowHeight="7755" tabRatio="788" firstSheet="2" activeTab="2"/>
  </bookViews>
  <sheets>
    <sheet name="KH 2018" sheetId="1" state="hidden" r:id="rId1"/>
    <sheet name="TRINH UB" sheetId="10" state="hidden" r:id="rId2"/>
    <sheet name="KH 2019" sheetId="12" r:id="rId3"/>
    <sheet name="10CHB" sheetId="9" state="hidden" r:id="rId4"/>
    <sheet name="PL1" sheetId="6" state="hidden" r:id="rId5"/>
    <sheet name="PL2" sheetId="7" state="hidden" r:id="rId6"/>
    <sheet name="THONG KE 2016" sheetId="8" state="hidden" r:id="rId7"/>
    <sheet name="Sheet1" sheetId="13" r:id="rId8"/>
  </sheets>
  <externalReferences>
    <externalReference r:id="rId9"/>
  </externalReferences>
  <definedNames>
    <definedName name="_xlnm._FilterDatabase" localSheetId="0" hidden="1">'KH 2018'!$A$6:$CE$144</definedName>
    <definedName name="_xlnm._FilterDatabase" localSheetId="2" hidden="1">'KH 2019'!$A$1:$AL$132</definedName>
    <definedName name="_xlnm._FilterDatabase" localSheetId="4" hidden="1">'PL1'!$A$5:$F$101</definedName>
    <definedName name="_xlnm._FilterDatabase" localSheetId="5" hidden="1">'PL2'!$A$5:$F$40</definedName>
    <definedName name="_xlnm._FilterDatabase" localSheetId="1" hidden="1">'TRINH UB'!$A$6:$N$144</definedName>
    <definedName name="madat">'[1]bieu tuyen hoa 2017'!$B$15:$AY$15</definedName>
    <definedName name="maxa">'[1]bieu tuyen hoa 2017'!$E$4:$AH$4</definedName>
    <definedName name="_xlnm.Print_Area" localSheetId="3">'10CHB'!$A$1:$K$173</definedName>
    <definedName name="_xlnm.Print_Area" localSheetId="0">'KH 2018'!$A$1:$AI$144</definedName>
    <definedName name="_xlnm.Print_Area" localSheetId="2">'KH 2019'!$A$1:$AI$132</definedName>
    <definedName name="_xlnm.Print_Area" localSheetId="4">'PL1'!$A$1:$D$101</definedName>
    <definedName name="_xlnm.Print_Area" localSheetId="5">'PL2'!$A$1:$D$40</definedName>
    <definedName name="_xlnm.Print_Area" localSheetId="7">Sheet1!$A$2:$C$11</definedName>
    <definedName name="_xlnm.Print_Area" localSheetId="6">'THONG KE 2016'!$A$2:$W$74</definedName>
    <definedName name="_xlnm.Print_Area" localSheetId="1">'TRINH UB'!$A$1:$N$144</definedName>
    <definedName name="_xlnm.Print_Titles" localSheetId="0">'KH 2018'!$4:$6</definedName>
    <definedName name="_xlnm.Print_Titles" localSheetId="2">'KH 2019'!$4:$6</definedName>
    <definedName name="_xlnm.Print_Titles" localSheetId="4">'PL1'!$4:$4</definedName>
    <definedName name="_xlnm.Print_Titles" localSheetId="5">'PL2'!$4:$4</definedName>
    <definedName name="_xlnm.Print_Titles" localSheetId="1">'TRINH UB'!$4:$6</definedName>
  </definedNames>
  <calcPr calcId="144525"/>
</workbook>
</file>

<file path=xl/calcChain.xml><?xml version="1.0" encoding="utf-8"?>
<calcChain xmlns="http://schemas.openxmlformats.org/spreadsheetml/2006/main">
  <c r="L106" i="12" l="1"/>
  <c r="L107" i="12"/>
  <c r="L108" i="12"/>
  <c r="L109" i="12"/>
  <c r="L110" i="12"/>
  <c r="L111" i="12"/>
  <c r="L112" i="12"/>
  <c r="L113" i="12"/>
  <c r="L105" i="12"/>
  <c r="C110" i="12" l="1"/>
  <c r="L43" i="12" l="1"/>
  <c r="C43" i="12" s="1"/>
  <c r="L33" i="12" l="1"/>
  <c r="C33" i="12" s="1"/>
  <c r="E123" i="12" l="1"/>
  <c r="F123" i="12"/>
  <c r="G123" i="12"/>
  <c r="H123" i="12"/>
  <c r="I123" i="12"/>
  <c r="J123" i="12"/>
  <c r="K123" i="12"/>
  <c r="M123" i="12"/>
  <c r="N123" i="12"/>
  <c r="O123" i="12"/>
  <c r="P123" i="12"/>
  <c r="Q123" i="12"/>
  <c r="R123" i="12"/>
  <c r="S123" i="12"/>
  <c r="T123" i="12"/>
  <c r="U123" i="12"/>
  <c r="V123" i="12"/>
  <c r="W123" i="12"/>
  <c r="X123" i="12"/>
  <c r="Y123" i="12"/>
  <c r="Z123" i="12"/>
  <c r="AA123" i="12"/>
  <c r="AB123" i="12"/>
  <c r="AC123" i="12"/>
  <c r="AD123" i="12"/>
  <c r="AE123" i="12"/>
  <c r="AF123" i="12"/>
  <c r="AG123" i="12"/>
  <c r="D123" i="12"/>
  <c r="C131" i="12"/>
  <c r="C100" i="12"/>
  <c r="L32" i="12" l="1"/>
  <c r="C32" i="12" s="1"/>
  <c r="C10" i="12" l="1"/>
  <c r="E9" i="12"/>
  <c r="F9" i="12"/>
  <c r="G9" i="12"/>
  <c r="H9" i="12"/>
  <c r="I9" i="12"/>
  <c r="J9" i="12"/>
  <c r="K9" i="12"/>
  <c r="L9" i="12"/>
  <c r="M9" i="12"/>
  <c r="N9" i="12"/>
  <c r="O9" i="12"/>
  <c r="P9" i="12"/>
  <c r="Q9" i="12"/>
  <c r="R9" i="12"/>
  <c r="S9" i="12"/>
  <c r="T9" i="12"/>
  <c r="U9" i="12"/>
  <c r="V9" i="12"/>
  <c r="W9" i="12"/>
  <c r="X9" i="12"/>
  <c r="Y9" i="12"/>
  <c r="Z9" i="12"/>
  <c r="AA9" i="12"/>
  <c r="AB9" i="12"/>
  <c r="AC9" i="12"/>
  <c r="AD9" i="12"/>
  <c r="AE9" i="12"/>
  <c r="AF9" i="12"/>
  <c r="AG9" i="12"/>
  <c r="D9" i="12"/>
  <c r="C124" i="12" l="1"/>
  <c r="F114" i="12" l="1"/>
  <c r="G114" i="12"/>
  <c r="H114" i="12"/>
  <c r="I114" i="12"/>
  <c r="J114" i="12"/>
  <c r="K114" i="12"/>
  <c r="M114" i="12"/>
  <c r="N114" i="12"/>
  <c r="O114" i="12"/>
  <c r="P114" i="12"/>
  <c r="Q114" i="12"/>
  <c r="R114" i="12"/>
  <c r="S114" i="12"/>
  <c r="T114" i="12"/>
  <c r="U114" i="12"/>
  <c r="V114" i="12"/>
  <c r="W114" i="12"/>
  <c r="X114" i="12"/>
  <c r="Y114" i="12"/>
  <c r="Z114" i="12"/>
  <c r="AA114" i="12"/>
  <c r="AB114" i="12"/>
  <c r="AC114" i="12"/>
  <c r="AD114" i="12"/>
  <c r="AE114" i="12"/>
  <c r="AF114" i="12"/>
  <c r="AG114" i="12"/>
  <c r="D114" i="12"/>
  <c r="E114" i="12"/>
  <c r="C115" i="12"/>
  <c r="C31" i="12" l="1"/>
  <c r="L95" i="12" l="1"/>
  <c r="L94" i="12"/>
  <c r="L93" i="12"/>
  <c r="L92" i="12"/>
  <c r="L91" i="12"/>
  <c r="C91" i="12" s="1"/>
  <c r="L81" i="12" l="1"/>
  <c r="L82" i="12"/>
  <c r="L86" i="12"/>
  <c r="L85" i="12"/>
  <c r="C85" i="12" s="1"/>
  <c r="Y84" i="12"/>
  <c r="Z84" i="12"/>
  <c r="AA84" i="12"/>
  <c r="AB84" i="12"/>
  <c r="AC84" i="12"/>
  <c r="AD84" i="12"/>
  <c r="AE84" i="12"/>
  <c r="AF84" i="12"/>
  <c r="AG84" i="12"/>
  <c r="X84" i="12"/>
  <c r="G84" i="12"/>
  <c r="H84" i="12"/>
  <c r="I84" i="12"/>
  <c r="J84" i="12"/>
  <c r="K84" i="12"/>
  <c r="D84" i="12"/>
  <c r="E84" i="12"/>
  <c r="F84" i="12"/>
  <c r="L84" i="12" l="1"/>
  <c r="C84" i="12" s="1"/>
  <c r="E45" i="12" l="1"/>
  <c r="F45" i="12"/>
  <c r="G45" i="12"/>
  <c r="H45" i="12"/>
  <c r="I45" i="12"/>
  <c r="J45" i="12"/>
  <c r="K45" i="12"/>
  <c r="D45" i="12"/>
  <c r="AC45" i="12"/>
  <c r="AD45" i="12"/>
  <c r="AE45" i="12"/>
  <c r="AF45" i="12"/>
  <c r="AG45" i="12"/>
  <c r="AB45" i="12"/>
  <c r="L46" i="12"/>
  <c r="C46" i="12" s="1"/>
  <c r="C129" i="12"/>
  <c r="L122" i="12" l="1"/>
  <c r="C122" i="12" s="1"/>
  <c r="L41" i="12" l="1"/>
  <c r="L42" i="12"/>
  <c r="L44" i="12"/>
  <c r="L116" i="12" l="1"/>
  <c r="L117" i="12"/>
  <c r="L118" i="12"/>
  <c r="L119" i="12"/>
  <c r="L120" i="12"/>
  <c r="L121" i="12"/>
  <c r="C42" i="12"/>
  <c r="C95" i="12"/>
  <c r="C127" i="12"/>
  <c r="C94" i="12"/>
  <c r="L114" i="12" l="1"/>
  <c r="L47" i="12"/>
  <c r="M45" i="12"/>
  <c r="N45" i="12"/>
  <c r="O45" i="12"/>
  <c r="P45" i="12"/>
  <c r="Q45" i="12"/>
  <c r="R45" i="12"/>
  <c r="S45" i="12"/>
  <c r="T45" i="12"/>
  <c r="U45" i="12"/>
  <c r="V45" i="12"/>
  <c r="X45" i="12"/>
  <c r="Y45" i="12"/>
  <c r="Z45" i="12"/>
  <c r="AA45" i="12"/>
  <c r="W45" i="12"/>
  <c r="D48" i="12"/>
  <c r="E48" i="12"/>
  <c r="F48" i="12"/>
  <c r="G48" i="12"/>
  <c r="H48" i="12"/>
  <c r="I48" i="12"/>
  <c r="J48" i="12"/>
  <c r="K48" i="12"/>
  <c r="M48" i="12"/>
  <c r="N48" i="12"/>
  <c r="O48" i="12"/>
  <c r="P48" i="12"/>
  <c r="Q48" i="12"/>
  <c r="R48" i="12"/>
  <c r="S48" i="12"/>
  <c r="T48" i="12"/>
  <c r="U48" i="12"/>
  <c r="V48" i="12"/>
  <c r="W48" i="12"/>
  <c r="X48" i="12"/>
  <c r="Y48" i="12"/>
  <c r="Z48" i="12"/>
  <c r="AA48" i="12"/>
  <c r="AB48" i="12"/>
  <c r="AC48" i="12"/>
  <c r="AD48" i="12"/>
  <c r="AE48" i="12"/>
  <c r="AF48" i="12"/>
  <c r="AG48" i="12"/>
  <c r="L49" i="12"/>
  <c r="C11" i="12"/>
  <c r="C109" i="12"/>
  <c r="L96" i="12"/>
  <c r="C92" i="12"/>
  <c r="C93" i="12"/>
  <c r="L90" i="12"/>
  <c r="L66" i="12"/>
  <c r="L67" i="12"/>
  <c r="L68" i="12"/>
  <c r="L69" i="12"/>
  <c r="L70" i="12"/>
  <c r="L71" i="12"/>
  <c r="L72" i="12"/>
  <c r="L73" i="12"/>
  <c r="L74" i="12"/>
  <c r="L75" i="12"/>
  <c r="L76" i="12"/>
  <c r="L77" i="12"/>
  <c r="L78" i="12"/>
  <c r="L79" i="12"/>
  <c r="H56" i="12"/>
  <c r="C54" i="12"/>
  <c r="C50" i="12"/>
  <c r="L40" i="12"/>
  <c r="C40" i="12" s="1"/>
  <c r="C41" i="12"/>
  <c r="C44" i="12"/>
  <c r="L39" i="12"/>
  <c r="C39" i="12" s="1"/>
  <c r="D28" i="12"/>
  <c r="L30" i="12"/>
  <c r="L34" i="12"/>
  <c r="C34" i="12" s="1"/>
  <c r="L29" i="12"/>
  <c r="C47" i="12" l="1"/>
  <c r="L45" i="12"/>
  <c r="C45" i="12" s="1"/>
  <c r="C9" i="12"/>
  <c r="C49" i="12"/>
  <c r="L130" i="12"/>
  <c r="C128" i="12"/>
  <c r="C126" i="12"/>
  <c r="C125" i="12"/>
  <c r="C121" i="12"/>
  <c r="C120" i="12"/>
  <c r="C119" i="12"/>
  <c r="C118" i="12"/>
  <c r="C117" i="12"/>
  <c r="C116" i="12"/>
  <c r="C113" i="12"/>
  <c r="C112" i="12"/>
  <c r="C111" i="12"/>
  <c r="C108" i="12"/>
  <c r="C107" i="12"/>
  <c r="AL106" i="12"/>
  <c r="C106" i="12"/>
  <c r="C105" i="12"/>
  <c r="AG104" i="12"/>
  <c r="AF104" i="12"/>
  <c r="AE104" i="12"/>
  <c r="AD104" i="12"/>
  <c r="AC104" i="12"/>
  <c r="AB104" i="12"/>
  <c r="AA104" i="12"/>
  <c r="Z104" i="12"/>
  <c r="Y104" i="12"/>
  <c r="X104" i="12"/>
  <c r="W104" i="12"/>
  <c r="V104" i="12"/>
  <c r="U104" i="12"/>
  <c r="T104" i="12"/>
  <c r="S104" i="12"/>
  <c r="R104" i="12"/>
  <c r="Q104" i="12"/>
  <c r="P104" i="12"/>
  <c r="O104" i="12"/>
  <c r="N104" i="12"/>
  <c r="M104" i="12"/>
  <c r="K104" i="12"/>
  <c r="J104" i="12"/>
  <c r="I104" i="12"/>
  <c r="H104" i="12"/>
  <c r="G104" i="12"/>
  <c r="F104" i="12"/>
  <c r="E104" i="12"/>
  <c r="D104" i="12"/>
  <c r="L102" i="12"/>
  <c r="C102" i="12" s="1"/>
  <c r="L101" i="12"/>
  <c r="C101" i="12" s="1"/>
  <c r="L99" i="12"/>
  <c r="C99" i="12" s="1"/>
  <c r="AG98" i="12"/>
  <c r="AF98" i="12"/>
  <c r="AE98" i="12"/>
  <c r="AD98" i="12"/>
  <c r="AC98" i="12"/>
  <c r="AB98" i="12"/>
  <c r="AA98" i="12"/>
  <c r="Z98" i="12"/>
  <c r="Y98" i="12"/>
  <c r="X98" i="12"/>
  <c r="W98" i="12"/>
  <c r="V98" i="12"/>
  <c r="U98" i="12"/>
  <c r="T98" i="12"/>
  <c r="S98" i="12"/>
  <c r="R98" i="12"/>
  <c r="Q98" i="12"/>
  <c r="P98" i="12"/>
  <c r="O98" i="12"/>
  <c r="N98" i="12"/>
  <c r="M98" i="12"/>
  <c r="K98" i="12"/>
  <c r="J98" i="12"/>
  <c r="I98" i="12"/>
  <c r="H98" i="12"/>
  <c r="G98" i="12"/>
  <c r="F98" i="12"/>
  <c r="E98" i="12"/>
  <c r="D98" i="12"/>
  <c r="L97" i="12"/>
  <c r="C96" i="12"/>
  <c r="AG89" i="12"/>
  <c r="AF89" i="12"/>
  <c r="AE89" i="12"/>
  <c r="AD89" i="12"/>
  <c r="AC89" i="12"/>
  <c r="AB89" i="12"/>
  <c r="AA89" i="12"/>
  <c r="Z89" i="12"/>
  <c r="Y89" i="12"/>
  <c r="X89" i="12"/>
  <c r="W89" i="12"/>
  <c r="V89" i="12"/>
  <c r="U89" i="12"/>
  <c r="T89" i="12"/>
  <c r="S89" i="12"/>
  <c r="R89" i="12"/>
  <c r="Q89" i="12"/>
  <c r="P89" i="12"/>
  <c r="O89" i="12"/>
  <c r="N89" i="12"/>
  <c r="M89" i="12"/>
  <c r="K89" i="12"/>
  <c r="J89" i="12"/>
  <c r="I89" i="12"/>
  <c r="H89" i="12"/>
  <c r="G89" i="12"/>
  <c r="F89" i="12"/>
  <c r="E89" i="12"/>
  <c r="D89" i="12"/>
  <c r="L88" i="12"/>
  <c r="L87" i="12" s="1"/>
  <c r="AG87" i="12"/>
  <c r="AF87" i="12"/>
  <c r="AE87" i="12"/>
  <c r="AD87" i="12"/>
  <c r="AC87" i="12"/>
  <c r="AB87" i="12"/>
  <c r="AA87" i="12"/>
  <c r="Z87" i="12"/>
  <c r="Y87" i="12"/>
  <c r="X87" i="12"/>
  <c r="W87" i="12"/>
  <c r="V87" i="12"/>
  <c r="U87" i="12"/>
  <c r="T87" i="12"/>
  <c r="S87" i="12"/>
  <c r="R87" i="12"/>
  <c r="Q87" i="12"/>
  <c r="P87" i="12"/>
  <c r="O87" i="12"/>
  <c r="N87" i="12"/>
  <c r="M87" i="12"/>
  <c r="K87" i="12"/>
  <c r="J87" i="12"/>
  <c r="I87" i="12"/>
  <c r="H87" i="12"/>
  <c r="G87" i="12"/>
  <c r="F87" i="12"/>
  <c r="E87" i="12"/>
  <c r="D87" i="12"/>
  <c r="C86" i="12"/>
  <c r="W84" i="12"/>
  <c r="V84" i="12"/>
  <c r="U84" i="12"/>
  <c r="T84" i="12"/>
  <c r="S84" i="12"/>
  <c r="R84" i="12"/>
  <c r="Q84" i="12"/>
  <c r="P84" i="12"/>
  <c r="O84" i="12"/>
  <c r="N84" i="12"/>
  <c r="M84" i="12"/>
  <c r="L83" i="12"/>
  <c r="C83" i="12" s="1"/>
  <c r="C81" i="12"/>
  <c r="AG80" i="12"/>
  <c r="AF80" i="12"/>
  <c r="AE80" i="12"/>
  <c r="AD80" i="12"/>
  <c r="AC80" i="12"/>
  <c r="AB80" i="12"/>
  <c r="AA80" i="12"/>
  <c r="Z80" i="12"/>
  <c r="Y80" i="12"/>
  <c r="X80" i="12"/>
  <c r="W80" i="12"/>
  <c r="V80" i="12"/>
  <c r="U80" i="12"/>
  <c r="T80" i="12"/>
  <c r="S80" i="12"/>
  <c r="R80" i="12"/>
  <c r="Q80" i="12"/>
  <c r="P80" i="12"/>
  <c r="O80" i="12"/>
  <c r="N80" i="12"/>
  <c r="M80" i="12"/>
  <c r="K80" i="12"/>
  <c r="J80" i="12"/>
  <c r="I80" i="12"/>
  <c r="H80" i="12"/>
  <c r="G80" i="12"/>
  <c r="F80" i="12"/>
  <c r="E80" i="12"/>
  <c r="D80" i="12"/>
  <c r="C79" i="12"/>
  <c r="C78" i="12"/>
  <c r="C77" i="12"/>
  <c r="C76" i="12"/>
  <c r="C75" i="12"/>
  <c r="C74" i="12"/>
  <c r="C73" i="12"/>
  <c r="C72" i="12"/>
  <c r="C71" i="12"/>
  <c r="C70" i="12"/>
  <c r="C69" i="12"/>
  <c r="C68" i="12"/>
  <c r="C67" i="12"/>
  <c r="C66" i="12"/>
  <c r="L65" i="12"/>
  <c r="C65" i="12" s="1"/>
  <c r="L64" i="12"/>
  <c r="C64" i="12" s="1"/>
  <c r="C63" i="12"/>
  <c r="AO62" i="12"/>
  <c r="L62" i="12"/>
  <c r="C62" i="12" s="1"/>
  <c r="L61" i="12"/>
  <c r="C61" i="12" s="1"/>
  <c r="L60" i="12"/>
  <c r="C60" i="12" s="1"/>
  <c r="L59" i="12"/>
  <c r="C59" i="12" s="1"/>
  <c r="AG58" i="12"/>
  <c r="AF58" i="12"/>
  <c r="AE58" i="12"/>
  <c r="AD58" i="12"/>
  <c r="AC58" i="12"/>
  <c r="AB58" i="12"/>
  <c r="AA58" i="12"/>
  <c r="Z58" i="12"/>
  <c r="Y58" i="12"/>
  <c r="X58" i="12"/>
  <c r="W58" i="12"/>
  <c r="V58" i="12"/>
  <c r="U58" i="12"/>
  <c r="T58" i="12"/>
  <c r="S58" i="12"/>
  <c r="R58" i="12"/>
  <c r="Q58" i="12"/>
  <c r="P58" i="12"/>
  <c r="O58" i="12"/>
  <c r="N58" i="12"/>
  <c r="M58" i="12"/>
  <c r="K58" i="12"/>
  <c r="J58" i="12"/>
  <c r="I58" i="12"/>
  <c r="H58" i="12"/>
  <c r="G58" i="12"/>
  <c r="F58" i="12"/>
  <c r="E58" i="12"/>
  <c r="D58" i="12"/>
  <c r="L57" i="12"/>
  <c r="L56" i="12" s="1"/>
  <c r="AG56" i="12"/>
  <c r="AF56" i="12"/>
  <c r="AE56" i="12"/>
  <c r="AD56" i="12"/>
  <c r="AC56" i="12"/>
  <c r="AB56" i="12"/>
  <c r="AA56" i="12"/>
  <c r="Z56" i="12"/>
  <c r="Y56" i="12"/>
  <c r="X56" i="12"/>
  <c r="W56" i="12"/>
  <c r="V56" i="12"/>
  <c r="U56" i="12"/>
  <c r="T56" i="12"/>
  <c r="S56" i="12"/>
  <c r="R56" i="12"/>
  <c r="Q56" i="12"/>
  <c r="P56" i="12"/>
  <c r="O56" i="12"/>
  <c r="N56" i="12"/>
  <c r="M56" i="12"/>
  <c r="K56" i="12"/>
  <c r="J56" i="12"/>
  <c r="I56" i="12"/>
  <c r="G56" i="12"/>
  <c r="F56" i="12"/>
  <c r="E56" i="12"/>
  <c r="D56" i="12"/>
  <c r="L55" i="12"/>
  <c r="C55" i="12" s="1"/>
  <c r="C53" i="12"/>
  <c r="AG52" i="12"/>
  <c r="AF52" i="12"/>
  <c r="AE52" i="12"/>
  <c r="AD52" i="12"/>
  <c r="AC52" i="12"/>
  <c r="AB52" i="12"/>
  <c r="AA52" i="12"/>
  <c r="Z52" i="12"/>
  <c r="Y52" i="12"/>
  <c r="X52" i="12"/>
  <c r="W52" i="12"/>
  <c r="V52" i="12"/>
  <c r="U52" i="12"/>
  <c r="T52" i="12"/>
  <c r="S52" i="12"/>
  <c r="R52" i="12"/>
  <c r="Q52" i="12"/>
  <c r="P52" i="12"/>
  <c r="O52" i="12"/>
  <c r="N52" i="12"/>
  <c r="M52" i="12"/>
  <c r="K52" i="12"/>
  <c r="J52" i="12"/>
  <c r="I52" i="12"/>
  <c r="H52" i="12"/>
  <c r="G52" i="12"/>
  <c r="F52" i="12"/>
  <c r="E52" i="12"/>
  <c r="D52" i="12"/>
  <c r="L51" i="12"/>
  <c r="C51" i="12" s="1"/>
  <c r="AG38" i="12"/>
  <c r="AF38" i="12"/>
  <c r="AE38" i="12"/>
  <c r="AD38" i="12"/>
  <c r="AC38" i="12"/>
  <c r="AB38" i="12"/>
  <c r="AA38" i="12"/>
  <c r="Z38" i="12"/>
  <c r="Y38" i="12"/>
  <c r="X38" i="12"/>
  <c r="W38" i="12"/>
  <c r="V38" i="12"/>
  <c r="U38" i="12"/>
  <c r="T38" i="12"/>
  <c r="S38" i="12"/>
  <c r="R38" i="12"/>
  <c r="Q38" i="12"/>
  <c r="P38" i="12"/>
  <c r="O38" i="12"/>
  <c r="N38" i="12"/>
  <c r="M38" i="12"/>
  <c r="L38" i="12"/>
  <c r="K38" i="12"/>
  <c r="J38" i="12"/>
  <c r="I38" i="12"/>
  <c r="H38" i="12"/>
  <c r="G38" i="12"/>
  <c r="F38" i="12"/>
  <c r="E38" i="12"/>
  <c r="D38" i="12"/>
  <c r="L37" i="12"/>
  <c r="C37" i="12" s="1"/>
  <c r="AG36" i="12"/>
  <c r="AF36" i="12"/>
  <c r="AE36" i="12"/>
  <c r="AD36" i="12"/>
  <c r="AC36" i="12"/>
  <c r="AB36" i="12"/>
  <c r="AA36" i="12"/>
  <c r="Z36" i="12"/>
  <c r="Y36" i="12"/>
  <c r="X36" i="12"/>
  <c r="W36" i="12"/>
  <c r="V36" i="12"/>
  <c r="U36" i="12"/>
  <c r="T36" i="12"/>
  <c r="S36" i="12"/>
  <c r="R36" i="12"/>
  <c r="Q36" i="12"/>
  <c r="P36" i="12"/>
  <c r="O36" i="12"/>
  <c r="N36" i="12"/>
  <c r="M36" i="12"/>
  <c r="K36" i="12"/>
  <c r="J36" i="12"/>
  <c r="I36" i="12"/>
  <c r="H36" i="12"/>
  <c r="G36" i="12"/>
  <c r="F36" i="12"/>
  <c r="E36" i="12"/>
  <c r="D36" i="12"/>
  <c r="L35" i="12"/>
  <c r="C35" i="12" s="1"/>
  <c r="C30" i="12"/>
  <c r="C29" i="12"/>
  <c r="AG28" i="12"/>
  <c r="AF28" i="12"/>
  <c r="AE28" i="12"/>
  <c r="AD28" i="12"/>
  <c r="AC28" i="12"/>
  <c r="AB28" i="12"/>
  <c r="AA28" i="12"/>
  <c r="Z28" i="12"/>
  <c r="Y28" i="12"/>
  <c r="X28" i="12"/>
  <c r="W28" i="12"/>
  <c r="V28" i="12"/>
  <c r="U28" i="12"/>
  <c r="T28" i="12"/>
  <c r="S28" i="12"/>
  <c r="R28" i="12"/>
  <c r="Q28" i="12"/>
  <c r="P28" i="12"/>
  <c r="O28" i="12"/>
  <c r="N28" i="12"/>
  <c r="M28" i="12"/>
  <c r="K28" i="12"/>
  <c r="J28" i="12"/>
  <c r="I28" i="12"/>
  <c r="H28" i="12"/>
  <c r="G28" i="12"/>
  <c r="F28" i="12"/>
  <c r="E28" i="12"/>
  <c r="L26" i="12"/>
  <c r="L25" i="12"/>
  <c r="C24" i="12"/>
  <c r="AG23" i="12"/>
  <c r="AF23" i="12"/>
  <c r="AE23" i="12"/>
  <c r="AD23" i="12"/>
  <c r="AC23" i="12"/>
  <c r="AB23" i="12"/>
  <c r="AA23" i="12"/>
  <c r="Z23" i="12"/>
  <c r="Y23" i="12"/>
  <c r="X23" i="12"/>
  <c r="W23" i="12"/>
  <c r="V23" i="12"/>
  <c r="U23" i="12"/>
  <c r="T23" i="12"/>
  <c r="S23" i="12"/>
  <c r="R23" i="12"/>
  <c r="Q23" i="12"/>
  <c r="P23" i="12"/>
  <c r="O23" i="12"/>
  <c r="N23" i="12"/>
  <c r="M23" i="12"/>
  <c r="L23" i="12"/>
  <c r="K23" i="12"/>
  <c r="J23" i="12"/>
  <c r="I23" i="12"/>
  <c r="H23" i="12"/>
  <c r="G23" i="12"/>
  <c r="F23" i="12"/>
  <c r="E23" i="12"/>
  <c r="D23" i="12"/>
  <c r="L22" i="12"/>
  <c r="L21" i="12" s="1"/>
  <c r="AG21" i="12"/>
  <c r="AF21" i="12"/>
  <c r="AE21" i="12"/>
  <c r="AD21" i="12"/>
  <c r="AC21" i="12"/>
  <c r="AB21" i="12"/>
  <c r="AA21" i="12"/>
  <c r="Z21" i="12"/>
  <c r="Y21" i="12"/>
  <c r="X21" i="12"/>
  <c r="W21" i="12"/>
  <c r="V21" i="12"/>
  <c r="U21" i="12"/>
  <c r="T21" i="12"/>
  <c r="S21" i="12"/>
  <c r="R21" i="12"/>
  <c r="Q21" i="12"/>
  <c r="P21" i="12"/>
  <c r="O21" i="12"/>
  <c r="N21" i="12"/>
  <c r="M21" i="12"/>
  <c r="K21" i="12"/>
  <c r="J21" i="12"/>
  <c r="I21" i="12"/>
  <c r="H21" i="12"/>
  <c r="G21" i="12"/>
  <c r="F21" i="12"/>
  <c r="E21" i="12"/>
  <c r="D21" i="12"/>
  <c r="L20" i="12"/>
  <c r="C19" i="12"/>
  <c r="L18" i="12"/>
  <c r="C18" i="12" s="1"/>
  <c r="AG17" i="12"/>
  <c r="AG16" i="12" s="1"/>
  <c r="AF17" i="12"/>
  <c r="AF16" i="12" s="1"/>
  <c r="AE17" i="12"/>
  <c r="AE16" i="12" s="1"/>
  <c r="AD17" i="12"/>
  <c r="AD16" i="12" s="1"/>
  <c r="AC17" i="12"/>
  <c r="AC16" i="12" s="1"/>
  <c r="AB17" i="12"/>
  <c r="AB16" i="12" s="1"/>
  <c r="AA17" i="12"/>
  <c r="AA16" i="12" s="1"/>
  <c r="Z17" i="12"/>
  <c r="Z16" i="12" s="1"/>
  <c r="Y17" i="12"/>
  <c r="Y16" i="12" s="1"/>
  <c r="X17" i="12"/>
  <c r="X16" i="12" s="1"/>
  <c r="W17" i="12"/>
  <c r="W16" i="12" s="1"/>
  <c r="V17" i="12"/>
  <c r="V16" i="12" s="1"/>
  <c r="U17" i="12"/>
  <c r="U16" i="12" s="1"/>
  <c r="T17" i="12"/>
  <c r="T16" i="12" s="1"/>
  <c r="S17" i="12"/>
  <c r="S16" i="12" s="1"/>
  <c r="R17" i="12"/>
  <c r="R16" i="12" s="1"/>
  <c r="Q17" i="12"/>
  <c r="Q16" i="12" s="1"/>
  <c r="P17" i="12"/>
  <c r="P16" i="12" s="1"/>
  <c r="O17" i="12"/>
  <c r="O16" i="12" s="1"/>
  <c r="N17" i="12"/>
  <c r="N16" i="12" s="1"/>
  <c r="M17" i="12"/>
  <c r="M16" i="12" s="1"/>
  <c r="K17" i="12"/>
  <c r="K16" i="12" s="1"/>
  <c r="J17" i="12"/>
  <c r="J16" i="12" s="1"/>
  <c r="I17" i="12"/>
  <c r="I16" i="12" s="1"/>
  <c r="H17" i="12"/>
  <c r="H16" i="12" s="1"/>
  <c r="G17" i="12"/>
  <c r="G16" i="12" s="1"/>
  <c r="F17" i="12"/>
  <c r="F16" i="12" s="1"/>
  <c r="E17" i="12"/>
  <c r="E16" i="12" s="1"/>
  <c r="D17" i="12"/>
  <c r="L15" i="12"/>
  <c r="L14" i="12"/>
  <c r="L13" i="12"/>
  <c r="C13" i="12" s="1"/>
  <c r="AG12" i="12"/>
  <c r="AF12" i="12"/>
  <c r="AE12" i="12"/>
  <c r="AD12" i="12"/>
  <c r="AC12" i="12"/>
  <c r="AB12" i="12"/>
  <c r="AA12" i="12"/>
  <c r="Z12" i="12"/>
  <c r="Y12" i="12"/>
  <c r="X12" i="12"/>
  <c r="W12" i="12"/>
  <c r="V12" i="12"/>
  <c r="U12" i="12"/>
  <c r="T12" i="12"/>
  <c r="S12" i="12"/>
  <c r="R12" i="12"/>
  <c r="Q12" i="12"/>
  <c r="P12" i="12"/>
  <c r="O12" i="12"/>
  <c r="N12" i="12"/>
  <c r="M12" i="12"/>
  <c r="K12" i="12"/>
  <c r="J12" i="12"/>
  <c r="I12" i="12"/>
  <c r="H12" i="12"/>
  <c r="G12" i="12"/>
  <c r="F12" i="12"/>
  <c r="E12" i="12"/>
  <c r="D12" i="12"/>
  <c r="L8" i="12"/>
  <c r="C130" i="12" l="1"/>
  <c r="L123" i="12"/>
  <c r="T27" i="12"/>
  <c r="T132" i="12" s="1"/>
  <c r="H27" i="12"/>
  <c r="H132" i="12" s="1"/>
  <c r="D27" i="12"/>
  <c r="X27" i="12"/>
  <c r="X132" i="12" s="1"/>
  <c r="AF27" i="12"/>
  <c r="AF132" i="12" s="1"/>
  <c r="P27" i="12"/>
  <c r="P132" i="12" s="1"/>
  <c r="AB27" i="12"/>
  <c r="AB132" i="12" s="1"/>
  <c r="O27" i="12"/>
  <c r="O132" i="12" s="1"/>
  <c r="S27" i="12"/>
  <c r="S132" i="12" s="1"/>
  <c r="W27" i="12"/>
  <c r="W132" i="12" s="1"/>
  <c r="AA27" i="12"/>
  <c r="AA132" i="12" s="1"/>
  <c r="AE27" i="12"/>
  <c r="AE132" i="12" s="1"/>
  <c r="G27" i="12"/>
  <c r="G132" i="12" s="1"/>
  <c r="K27" i="12"/>
  <c r="K132" i="12" s="1"/>
  <c r="U27" i="12"/>
  <c r="U132" i="12" s="1"/>
  <c r="AG27" i="12"/>
  <c r="AG132" i="12" s="1"/>
  <c r="E27" i="12"/>
  <c r="E132" i="12" s="1"/>
  <c r="I27" i="12"/>
  <c r="I132" i="12" s="1"/>
  <c r="N27" i="12"/>
  <c r="N132" i="12" s="1"/>
  <c r="R27" i="12"/>
  <c r="R132" i="12" s="1"/>
  <c r="V27" i="12"/>
  <c r="V132" i="12" s="1"/>
  <c r="Z27" i="12"/>
  <c r="Z132" i="12" s="1"/>
  <c r="AD27" i="12"/>
  <c r="AD132" i="12" s="1"/>
  <c r="Q27" i="12"/>
  <c r="Q132" i="12" s="1"/>
  <c r="AC27" i="12"/>
  <c r="AC132" i="12" s="1"/>
  <c r="F27" i="12"/>
  <c r="F132" i="12" s="1"/>
  <c r="J27" i="12"/>
  <c r="J132" i="12" s="1"/>
  <c r="M27" i="12"/>
  <c r="M132" i="12" s="1"/>
  <c r="Y27" i="12"/>
  <c r="Y132" i="12" s="1"/>
  <c r="L28" i="12"/>
  <c r="C28" i="12" s="1"/>
  <c r="C114" i="12"/>
  <c r="L48" i="12"/>
  <c r="C48" i="12" s="1"/>
  <c r="L52" i="12"/>
  <c r="C52" i="12" s="1"/>
  <c r="L104" i="12"/>
  <c r="C104" i="12" s="1"/>
  <c r="C57" i="12"/>
  <c r="L17" i="12"/>
  <c r="L16" i="12" s="1"/>
  <c r="L80" i="12"/>
  <c r="C80" i="12" s="1"/>
  <c r="L89" i="12"/>
  <c r="C89" i="12" s="1"/>
  <c r="C21" i="12"/>
  <c r="C22" i="12"/>
  <c r="L36" i="12"/>
  <c r="C36" i="12" s="1"/>
  <c r="C56" i="12"/>
  <c r="C90" i="12"/>
  <c r="L98" i="12"/>
  <c r="C98" i="12" s="1"/>
  <c r="D16" i="12"/>
  <c r="C23" i="12"/>
  <c r="C87" i="12"/>
  <c r="C38" i="12"/>
  <c r="L58" i="12"/>
  <c r="C58" i="12" s="1"/>
  <c r="L12" i="12"/>
  <c r="C12" i="12" s="1"/>
  <c r="C88" i="12"/>
  <c r="N8" i="10"/>
  <c r="N10" i="10"/>
  <c r="N11" i="10"/>
  <c r="N12" i="10"/>
  <c r="N15" i="10"/>
  <c r="N16" i="10"/>
  <c r="N17" i="10"/>
  <c r="N19" i="10"/>
  <c r="N21" i="10"/>
  <c r="N22" i="10"/>
  <c r="N23" i="10"/>
  <c r="N26" i="10"/>
  <c r="N27" i="10"/>
  <c r="N28" i="10"/>
  <c r="N29" i="10"/>
  <c r="N30" i="10"/>
  <c r="N31" i="10"/>
  <c r="N32" i="10"/>
  <c r="N34" i="10"/>
  <c r="N36" i="10"/>
  <c r="N38" i="10"/>
  <c r="N39" i="10"/>
  <c r="N40" i="10"/>
  <c r="N42" i="10"/>
  <c r="N43" i="10"/>
  <c r="N45" i="10"/>
  <c r="N46" i="10"/>
  <c r="N48" i="10"/>
  <c r="N50" i="10"/>
  <c r="N51" i="10"/>
  <c r="N52" i="10"/>
  <c r="N53" i="10"/>
  <c r="N54" i="10"/>
  <c r="N55" i="10"/>
  <c r="N56" i="10"/>
  <c r="N57" i="10"/>
  <c r="N58" i="10"/>
  <c r="N59" i="10"/>
  <c r="N60" i="10"/>
  <c r="N61" i="10"/>
  <c r="N62" i="10"/>
  <c r="N63" i="10"/>
  <c r="N64" i="10"/>
  <c r="N65" i="10"/>
  <c r="N66" i="10"/>
  <c r="N67" i="10"/>
  <c r="N68" i="10"/>
  <c r="N69" i="10"/>
  <c r="N70" i="10"/>
  <c r="N72" i="10"/>
  <c r="N73" i="10"/>
  <c r="N75" i="10"/>
  <c r="N77" i="10"/>
  <c r="N78" i="10"/>
  <c r="N80" i="10"/>
  <c r="N82" i="10"/>
  <c r="N83" i="10"/>
  <c r="N84" i="10"/>
  <c r="N85" i="10"/>
  <c r="N87" i="10"/>
  <c r="N89" i="10"/>
  <c r="N91" i="10"/>
  <c r="N93" i="10"/>
  <c r="N94" i="10"/>
  <c r="N95" i="10"/>
  <c r="N96" i="10"/>
  <c r="N97" i="10"/>
  <c r="N98" i="10"/>
  <c r="N99" i="10"/>
  <c r="N101" i="10"/>
  <c r="N102" i="10"/>
  <c r="N103" i="10"/>
  <c r="N104" i="10"/>
  <c r="N105" i="10"/>
  <c r="N106" i="10"/>
  <c r="N107" i="10"/>
  <c r="N108" i="10"/>
  <c r="N109" i="10"/>
  <c r="N110" i="10"/>
  <c r="N111" i="10"/>
  <c r="N112" i="10"/>
  <c r="N113" i="10"/>
  <c r="N114" i="10"/>
  <c r="N115" i="10"/>
  <c r="N116" i="10"/>
  <c r="N117" i="10"/>
  <c r="N118" i="10"/>
  <c r="N120" i="10"/>
  <c r="N121" i="10"/>
  <c r="N122" i="10"/>
  <c r="N123" i="10"/>
  <c r="N124" i="10"/>
  <c r="N125" i="10"/>
  <c r="N126" i="10"/>
  <c r="N128" i="10"/>
  <c r="N129" i="10"/>
  <c r="N130" i="10"/>
  <c r="N131" i="10"/>
  <c r="N132" i="10"/>
  <c r="N133" i="10"/>
  <c r="N134" i="10"/>
  <c r="N135" i="10"/>
  <c r="N136" i="10"/>
  <c r="N137" i="10"/>
  <c r="N138" i="10"/>
  <c r="N139" i="10"/>
  <c r="N140" i="10"/>
  <c r="N141" i="10"/>
  <c r="N142" i="10"/>
  <c r="N143" i="10"/>
  <c r="N7" i="10"/>
  <c r="M16" i="10"/>
  <c r="M21" i="10"/>
  <c r="M26" i="10"/>
  <c r="M29" i="10"/>
  <c r="M30" i="10"/>
  <c r="M31" i="10"/>
  <c r="M39" i="10"/>
  <c r="M40" i="10"/>
  <c r="M45" i="10"/>
  <c r="M69" i="10"/>
  <c r="M70" i="10"/>
  <c r="M77" i="10"/>
  <c r="M78" i="10"/>
  <c r="M87" i="10"/>
  <c r="M89" i="10"/>
  <c r="M91" i="10"/>
  <c r="M115" i="10"/>
  <c r="M116" i="10"/>
  <c r="M120" i="10"/>
  <c r="M121" i="10"/>
  <c r="M122" i="10"/>
  <c r="M123" i="10"/>
  <c r="M124" i="10"/>
  <c r="M125" i="10"/>
  <c r="M129" i="10"/>
  <c r="M130" i="10"/>
  <c r="M131" i="10"/>
  <c r="M132" i="10"/>
  <c r="M133" i="10"/>
  <c r="M134" i="10"/>
  <c r="M135" i="10"/>
  <c r="M138" i="10"/>
  <c r="M142" i="10"/>
  <c r="M7" i="10"/>
  <c r="H8" i="10"/>
  <c r="H10" i="10"/>
  <c r="H11" i="10"/>
  <c r="H12" i="10"/>
  <c r="H15" i="10"/>
  <c r="H16" i="10"/>
  <c r="H17" i="10"/>
  <c r="H19" i="10"/>
  <c r="H21" i="10"/>
  <c r="H22" i="10"/>
  <c r="H23" i="10"/>
  <c r="H26" i="10"/>
  <c r="H27" i="10"/>
  <c r="H28" i="10"/>
  <c r="H29" i="10"/>
  <c r="H30" i="10"/>
  <c r="H31" i="10"/>
  <c r="H32" i="10"/>
  <c r="H34" i="10"/>
  <c r="H36" i="10"/>
  <c r="H38" i="10"/>
  <c r="H39" i="10"/>
  <c r="H40" i="10"/>
  <c r="H42" i="10"/>
  <c r="H43" i="10"/>
  <c r="H45" i="10"/>
  <c r="H46" i="10"/>
  <c r="H48" i="10"/>
  <c r="H50" i="10"/>
  <c r="H51" i="10"/>
  <c r="H52" i="10"/>
  <c r="H53" i="10"/>
  <c r="H54" i="10"/>
  <c r="H55" i="10"/>
  <c r="H56" i="10"/>
  <c r="H57" i="10"/>
  <c r="H58" i="10"/>
  <c r="H59" i="10"/>
  <c r="H60" i="10"/>
  <c r="H61" i="10"/>
  <c r="H62" i="10"/>
  <c r="H63" i="10"/>
  <c r="H64" i="10"/>
  <c r="H65" i="10"/>
  <c r="H66" i="10"/>
  <c r="H67" i="10"/>
  <c r="H68" i="10"/>
  <c r="H69" i="10"/>
  <c r="H70" i="10"/>
  <c r="H72" i="10"/>
  <c r="H73" i="10"/>
  <c r="H75" i="10"/>
  <c r="H77" i="10"/>
  <c r="H78" i="10"/>
  <c r="H80" i="10"/>
  <c r="H82" i="10"/>
  <c r="H83" i="10"/>
  <c r="H84" i="10"/>
  <c r="H85" i="10"/>
  <c r="H87" i="10"/>
  <c r="H89" i="10"/>
  <c r="H91" i="10"/>
  <c r="H93" i="10"/>
  <c r="H94" i="10"/>
  <c r="H95" i="10"/>
  <c r="H96" i="10"/>
  <c r="H97" i="10"/>
  <c r="H98" i="10"/>
  <c r="H99" i="10"/>
  <c r="H101" i="10"/>
  <c r="H102" i="10"/>
  <c r="H103" i="10"/>
  <c r="H104" i="10"/>
  <c r="H105" i="10"/>
  <c r="H106" i="10"/>
  <c r="H107" i="10"/>
  <c r="H108" i="10"/>
  <c r="H109" i="10"/>
  <c r="H110" i="10"/>
  <c r="H111" i="10"/>
  <c r="H112" i="10"/>
  <c r="H113" i="10"/>
  <c r="H114" i="10"/>
  <c r="H115" i="10"/>
  <c r="H116" i="10"/>
  <c r="H117" i="10"/>
  <c r="H118" i="10"/>
  <c r="H120" i="10"/>
  <c r="H121" i="10"/>
  <c r="H122" i="10"/>
  <c r="H123" i="10"/>
  <c r="H124" i="10"/>
  <c r="H125" i="10"/>
  <c r="H126" i="10"/>
  <c r="H128" i="10"/>
  <c r="H129" i="10"/>
  <c r="H130" i="10"/>
  <c r="H131" i="10"/>
  <c r="H132" i="10"/>
  <c r="H133" i="10"/>
  <c r="H134" i="10"/>
  <c r="H135" i="10"/>
  <c r="H136" i="10"/>
  <c r="H137" i="10"/>
  <c r="H138" i="10"/>
  <c r="H139" i="10"/>
  <c r="H140" i="10"/>
  <c r="H141" i="10"/>
  <c r="H142" i="10"/>
  <c r="H143" i="10"/>
  <c r="D132" i="12" l="1"/>
  <c r="C27" i="12"/>
  <c r="L27" i="12"/>
  <c r="L132" i="12" s="1"/>
  <c r="C16" i="12"/>
  <c r="C17" i="12"/>
  <c r="C123" i="12"/>
  <c r="H7" i="10"/>
  <c r="C132" i="12" l="1"/>
  <c r="F10" i="10"/>
  <c r="F11" i="10"/>
  <c r="F12" i="10"/>
  <c r="F15" i="10"/>
  <c r="F16" i="10"/>
  <c r="F17" i="10"/>
  <c r="F19" i="10"/>
  <c r="F21" i="10"/>
  <c r="F22" i="10"/>
  <c r="F23" i="10"/>
  <c r="F26" i="10"/>
  <c r="F27" i="10"/>
  <c r="F28" i="10"/>
  <c r="F29" i="10"/>
  <c r="F30" i="10"/>
  <c r="F31" i="10"/>
  <c r="F32" i="10"/>
  <c r="F34" i="10"/>
  <c r="F36" i="10"/>
  <c r="F38" i="10"/>
  <c r="F39" i="10"/>
  <c r="F40" i="10"/>
  <c r="F42" i="10"/>
  <c r="F43" i="10"/>
  <c r="F45" i="10"/>
  <c r="F46" i="10"/>
  <c r="F48" i="10"/>
  <c r="F50" i="10"/>
  <c r="F51" i="10"/>
  <c r="F52" i="10"/>
  <c r="F53" i="10"/>
  <c r="F54" i="10"/>
  <c r="F55" i="10"/>
  <c r="F56" i="10"/>
  <c r="F57" i="10"/>
  <c r="F58" i="10"/>
  <c r="F59" i="10"/>
  <c r="F60" i="10"/>
  <c r="F61" i="10"/>
  <c r="F62" i="10"/>
  <c r="F63" i="10"/>
  <c r="F64" i="10"/>
  <c r="F65" i="10"/>
  <c r="F66" i="10"/>
  <c r="F67" i="10"/>
  <c r="F68" i="10"/>
  <c r="F69" i="10"/>
  <c r="F70" i="10"/>
  <c r="F72" i="10"/>
  <c r="F73" i="10"/>
  <c r="F75" i="10"/>
  <c r="F77" i="10"/>
  <c r="F78" i="10"/>
  <c r="F80" i="10"/>
  <c r="F82" i="10"/>
  <c r="F83" i="10"/>
  <c r="F84" i="10"/>
  <c r="F85" i="10"/>
  <c r="F87" i="10"/>
  <c r="F89" i="10"/>
  <c r="F91" i="10"/>
  <c r="F93" i="10"/>
  <c r="F94" i="10"/>
  <c r="F95" i="10"/>
  <c r="F96" i="10"/>
  <c r="F97" i="10"/>
  <c r="F98" i="10"/>
  <c r="F99" i="10"/>
  <c r="F101" i="10"/>
  <c r="F102" i="10"/>
  <c r="F103" i="10"/>
  <c r="F104" i="10"/>
  <c r="F105" i="10"/>
  <c r="F106" i="10"/>
  <c r="F107" i="10"/>
  <c r="F108" i="10"/>
  <c r="F109" i="10"/>
  <c r="F110" i="10"/>
  <c r="F111" i="10"/>
  <c r="F112" i="10"/>
  <c r="F113" i="10"/>
  <c r="F114" i="10"/>
  <c r="F115" i="10"/>
  <c r="F116" i="10"/>
  <c r="F117" i="10"/>
  <c r="F118" i="10"/>
  <c r="F120" i="10"/>
  <c r="F121" i="10"/>
  <c r="F122" i="10"/>
  <c r="F123" i="10"/>
  <c r="F124" i="10"/>
  <c r="F125" i="10"/>
  <c r="F126" i="10"/>
  <c r="F128" i="10"/>
  <c r="F129" i="10"/>
  <c r="F130" i="10"/>
  <c r="F131" i="10"/>
  <c r="F132" i="10"/>
  <c r="F133" i="10"/>
  <c r="F134" i="10"/>
  <c r="F135" i="10"/>
  <c r="F136" i="10"/>
  <c r="F137" i="10"/>
  <c r="F138" i="10"/>
  <c r="F139" i="10"/>
  <c r="F140" i="10"/>
  <c r="F141" i="10"/>
  <c r="F142" i="10"/>
  <c r="F143" i="10"/>
  <c r="E10" i="10"/>
  <c r="E11" i="10"/>
  <c r="E12" i="10"/>
  <c r="E15" i="10"/>
  <c r="E16" i="10"/>
  <c r="D16" i="10" s="1"/>
  <c r="E17" i="10"/>
  <c r="E19" i="10"/>
  <c r="E21" i="10"/>
  <c r="E22" i="10"/>
  <c r="E23" i="10"/>
  <c r="E26" i="10"/>
  <c r="E27" i="10"/>
  <c r="E28" i="10"/>
  <c r="E29" i="10"/>
  <c r="E30" i="10"/>
  <c r="E31" i="10"/>
  <c r="E32" i="10"/>
  <c r="E34" i="10"/>
  <c r="E36" i="10"/>
  <c r="E38" i="10"/>
  <c r="E39" i="10"/>
  <c r="D39" i="10" s="1"/>
  <c r="E40" i="10"/>
  <c r="D40" i="10" s="1"/>
  <c r="E42" i="10"/>
  <c r="E43" i="10"/>
  <c r="E45" i="10"/>
  <c r="E46" i="10"/>
  <c r="E48" i="10"/>
  <c r="E50" i="10"/>
  <c r="E51" i="10"/>
  <c r="E52" i="10"/>
  <c r="E53" i="10"/>
  <c r="E54" i="10"/>
  <c r="E55" i="10"/>
  <c r="E56" i="10"/>
  <c r="E57" i="10"/>
  <c r="E58" i="10"/>
  <c r="E59" i="10"/>
  <c r="E60" i="10"/>
  <c r="E61" i="10"/>
  <c r="E62" i="10"/>
  <c r="E63" i="10"/>
  <c r="E64" i="10"/>
  <c r="E65" i="10"/>
  <c r="E66" i="10"/>
  <c r="E67" i="10"/>
  <c r="E68" i="10"/>
  <c r="E69" i="10"/>
  <c r="E70" i="10"/>
  <c r="E72" i="10"/>
  <c r="E73" i="10"/>
  <c r="E75" i="10"/>
  <c r="E77" i="10"/>
  <c r="E78" i="10"/>
  <c r="D78" i="10" s="1"/>
  <c r="E80" i="10"/>
  <c r="E82" i="10"/>
  <c r="E83" i="10"/>
  <c r="E84" i="10"/>
  <c r="E85" i="10"/>
  <c r="E87" i="10"/>
  <c r="E89" i="10"/>
  <c r="E91" i="10"/>
  <c r="D91" i="10" s="1"/>
  <c r="E93" i="10"/>
  <c r="E94" i="10"/>
  <c r="E95" i="10"/>
  <c r="E96" i="10"/>
  <c r="E97" i="10"/>
  <c r="E98" i="10"/>
  <c r="E99" i="10"/>
  <c r="E101" i="10"/>
  <c r="E102" i="10"/>
  <c r="E103" i="10"/>
  <c r="E104" i="10"/>
  <c r="E105" i="10"/>
  <c r="E106" i="10"/>
  <c r="E107" i="10"/>
  <c r="E108" i="10"/>
  <c r="E109" i="10"/>
  <c r="E110" i="10"/>
  <c r="E111" i="10"/>
  <c r="E112" i="10"/>
  <c r="E113" i="10"/>
  <c r="E114" i="10"/>
  <c r="E115" i="10"/>
  <c r="E116" i="10"/>
  <c r="E117" i="10"/>
  <c r="E118" i="10"/>
  <c r="E120" i="10"/>
  <c r="E121" i="10"/>
  <c r="E122" i="10"/>
  <c r="D122" i="10" s="1"/>
  <c r="E123" i="10"/>
  <c r="D123" i="10" s="1"/>
  <c r="E124" i="10"/>
  <c r="E125" i="10"/>
  <c r="E126" i="10"/>
  <c r="E128" i="10"/>
  <c r="E129" i="10"/>
  <c r="E130" i="10"/>
  <c r="E131" i="10"/>
  <c r="D131" i="10" s="1"/>
  <c r="E132" i="10"/>
  <c r="D132" i="10" s="1"/>
  <c r="E133" i="10"/>
  <c r="E134" i="10"/>
  <c r="E135" i="10"/>
  <c r="D135" i="10" s="1"/>
  <c r="E136" i="10"/>
  <c r="E137" i="10"/>
  <c r="E138" i="10"/>
  <c r="E139" i="10"/>
  <c r="E140" i="10"/>
  <c r="E141" i="10"/>
  <c r="E142" i="10"/>
  <c r="E143" i="10"/>
  <c r="D142" i="10" l="1"/>
  <c r="D138" i="10"/>
  <c r="D124" i="10"/>
  <c r="D120" i="10"/>
  <c r="D115" i="10"/>
  <c r="D87" i="10"/>
  <c r="D30" i="10"/>
  <c r="D26" i="10"/>
  <c r="D134" i="10"/>
  <c r="D130" i="10"/>
  <c r="D116" i="10"/>
  <c r="D70" i="10"/>
  <c r="D31" i="10"/>
  <c r="D133" i="10"/>
  <c r="D129" i="10"/>
  <c r="D121" i="10"/>
  <c r="D89" i="10"/>
  <c r="D77" i="10"/>
  <c r="D69" i="10"/>
  <c r="D45" i="10"/>
  <c r="D29" i="10"/>
  <c r="D21" i="10"/>
  <c r="D125"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7" i="10"/>
  <c r="C38" i="10"/>
  <c r="C39"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90" i="10"/>
  <c r="C91" i="10"/>
  <c r="C92" i="10"/>
  <c r="C93" i="10"/>
  <c r="C94" i="10"/>
  <c r="C95" i="10"/>
  <c r="C96" i="10"/>
  <c r="C97" i="10"/>
  <c r="C98" i="10"/>
  <c r="C99" i="10"/>
  <c r="C100" i="10"/>
  <c r="C101" i="10"/>
  <c r="C102" i="10"/>
  <c r="C103" i="10"/>
  <c r="C104" i="10"/>
  <c r="C105" i="10"/>
  <c r="C106" i="10"/>
  <c r="C107" i="10"/>
  <c r="C108" i="10"/>
  <c r="C109" i="10"/>
  <c r="C110" i="10"/>
  <c r="C111" i="10"/>
  <c r="C112"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7" i="10"/>
  <c r="C115" i="1" l="1"/>
  <c r="C116" i="1"/>
  <c r="L102" i="1" l="1"/>
  <c r="M102" i="10" s="1"/>
  <c r="D102" i="10" s="1"/>
  <c r="L103" i="1"/>
  <c r="M103" i="10" s="1"/>
  <c r="D103" i="10" s="1"/>
  <c r="L104" i="1"/>
  <c r="M104" i="10" s="1"/>
  <c r="D104" i="10" s="1"/>
  <c r="L105" i="1"/>
  <c r="M105" i="10" s="1"/>
  <c r="D105" i="10" s="1"/>
  <c r="L106" i="1"/>
  <c r="M106" i="10" s="1"/>
  <c r="D106" i="10" s="1"/>
  <c r="L107" i="1"/>
  <c r="M107" i="10" s="1"/>
  <c r="D107" i="10" s="1"/>
  <c r="L108" i="1"/>
  <c r="M108" i="10" s="1"/>
  <c r="D108" i="10" s="1"/>
  <c r="L109" i="1"/>
  <c r="M109" i="10" s="1"/>
  <c r="D109" i="10" s="1"/>
  <c r="L110" i="1"/>
  <c r="M110" i="10" s="1"/>
  <c r="D110" i="10" s="1"/>
  <c r="L111" i="1"/>
  <c r="M111" i="10" s="1"/>
  <c r="D111" i="10" s="1"/>
  <c r="L112" i="1"/>
  <c r="M112" i="10" s="1"/>
  <c r="D112" i="10" s="1"/>
  <c r="L113" i="1"/>
  <c r="M113" i="10" s="1"/>
  <c r="D113" i="10" s="1"/>
  <c r="L114" i="1"/>
  <c r="L117" i="1"/>
  <c r="M117" i="10" s="1"/>
  <c r="D117" i="10" s="1"/>
  <c r="L118" i="1"/>
  <c r="M118" i="10" s="1"/>
  <c r="D118" i="10" s="1"/>
  <c r="L101" i="1"/>
  <c r="M101" i="10" s="1"/>
  <c r="D101" i="10" s="1"/>
  <c r="L94" i="1"/>
  <c r="M94" i="10" s="1"/>
  <c r="D94" i="10" s="1"/>
  <c r="L95" i="1"/>
  <c r="M95" i="10" s="1"/>
  <c r="D95" i="10" s="1"/>
  <c r="L96" i="1"/>
  <c r="M96" i="10" s="1"/>
  <c r="D96" i="10" s="1"/>
  <c r="L97" i="1"/>
  <c r="M97" i="10" s="1"/>
  <c r="D97" i="10" s="1"/>
  <c r="L98" i="1"/>
  <c r="M98" i="10" s="1"/>
  <c r="D98" i="10" s="1"/>
  <c r="L99" i="1"/>
  <c r="M99" i="10" s="1"/>
  <c r="D99" i="10" s="1"/>
  <c r="C114" i="1" l="1"/>
  <c r="M114" i="10"/>
  <c r="D114" i="10" s="1"/>
  <c r="E35" i="1"/>
  <c r="F35" i="1"/>
  <c r="G35" i="1"/>
  <c r="F35" i="10" s="1"/>
  <c r="H35" i="1"/>
  <c r="I35" i="1"/>
  <c r="J35" i="1"/>
  <c r="K35" i="1"/>
  <c r="M35" i="1"/>
  <c r="N35" i="1"/>
  <c r="O35" i="1"/>
  <c r="P35" i="1"/>
  <c r="Q35" i="1"/>
  <c r="R35" i="1"/>
  <c r="S35" i="1"/>
  <c r="T35" i="1"/>
  <c r="U35" i="1"/>
  <c r="V35" i="1"/>
  <c r="W35" i="1"/>
  <c r="X35" i="1"/>
  <c r="Y35" i="1"/>
  <c r="Z35" i="1"/>
  <c r="AA35" i="1"/>
  <c r="AB35" i="1"/>
  <c r="AC35" i="1"/>
  <c r="AD35" i="1"/>
  <c r="AE35" i="1"/>
  <c r="AF35" i="1"/>
  <c r="AG35" i="1"/>
  <c r="N35" i="10" s="1"/>
  <c r="D35" i="1"/>
  <c r="E35" i="10" s="1"/>
  <c r="L36" i="1"/>
  <c r="H35" i="10" l="1"/>
  <c r="C36" i="1"/>
  <c r="M36" i="10"/>
  <c r="D36" i="10" s="1"/>
  <c r="L35" i="1"/>
  <c r="C35" i="1" s="1"/>
  <c r="M35" i="10" l="1"/>
  <c r="D35" i="10" s="1"/>
  <c r="C132" i="1"/>
  <c r="C113" i="1" l="1"/>
  <c r="E14" i="1" l="1"/>
  <c r="F14" i="1"/>
  <c r="G14" i="1"/>
  <c r="F14" i="10" s="1"/>
  <c r="H14" i="1"/>
  <c r="I14" i="1"/>
  <c r="J14" i="1"/>
  <c r="K14" i="1"/>
  <c r="M14" i="1"/>
  <c r="N14" i="1"/>
  <c r="O14" i="1"/>
  <c r="P14" i="1"/>
  <c r="Q14" i="1"/>
  <c r="R14" i="1"/>
  <c r="S14" i="1"/>
  <c r="T14" i="1"/>
  <c r="U14" i="1"/>
  <c r="V14" i="1"/>
  <c r="W14" i="1"/>
  <c r="X14" i="1"/>
  <c r="Y14" i="1"/>
  <c r="Z14" i="1"/>
  <c r="AA14" i="1"/>
  <c r="AB14" i="1"/>
  <c r="AC14" i="1"/>
  <c r="AD14" i="1"/>
  <c r="AE14" i="1"/>
  <c r="AF14" i="1"/>
  <c r="AG14" i="1"/>
  <c r="N14" i="10" s="1"/>
  <c r="D14" i="1"/>
  <c r="E14" i="10" s="1"/>
  <c r="C16" i="1"/>
  <c r="H14" i="10" l="1"/>
  <c r="C112" i="1"/>
  <c r="C109" i="1" l="1"/>
  <c r="E20" i="1"/>
  <c r="F20" i="1"/>
  <c r="G20" i="1"/>
  <c r="F20" i="10" s="1"/>
  <c r="H20" i="1"/>
  <c r="I20" i="1"/>
  <c r="J20" i="1"/>
  <c r="K20" i="1"/>
  <c r="M20" i="1"/>
  <c r="N20" i="1"/>
  <c r="O20" i="1"/>
  <c r="P20" i="1"/>
  <c r="Q20" i="1"/>
  <c r="R20" i="1"/>
  <c r="S20" i="1"/>
  <c r="T20" i="1"/>
  <c r="U20" i="1"/>
  <c r="V20" i="1"/>
  <c r="W20" i="1"/>
  <c r="X20" i="1"/>
  <c r="Y20" i="1"/>
  <c r="Z20" i="1"/>
  <c r="AA20" i="1"/>
  <c r="AB20" i="1"/>
  <c r="AC20" i="1"/>
  <c r="AD20" i="1"/>
  <c r="AE20" i="1"/>
  <c r="AF20" i="1"/>
  <c r="AG20" i="1"/>
  <c r="N20" i="10" s="1"/>
  <c r="D20" i="1"/>
  <c r="E20" i="10" s="1"/>
  <c r="E88" i="1"/>
  <c r="F88" i="1"/>
  <c r="G88" i="1"/>
  <c r="F88" i="10" s="1"/>
  <c r="H88" i="1"/>
  <c r="I88" i="1"/>
  <c r="J88" i="1"/>
  <c r="K88" i="1"/>
  <c r="L88" i="1"/>
  <c r="M88" i="1"/>
  <c r="N88" i="1"/>
  <c r="O88" i="1"/>
  <c r="P88" i="1"/>
  <c r="Q88" i="1"/>
  <c r="R88" i="1"/>
  <c r="S88" i="1"/>
  <c r="T88" i="1"/>
  <c r="U88" i="1"/>
  <c r="V88" i="1"/>
  <c r="W88" i="1"/>
  <c r="X88" i="1"/>
  <c r="Y88" i="1"/>
  <c r="Z88" i="1"/>
  <c r="AA88" i="1"/>
  <c r="AB88" i="1"/>
  <c r="AC88" i="1"/>
  <c r="AD88" i="1"/>
  <c r="AE88" i="1"/>
  <c r="AF88" i="1"/>
  <c r="AG88" i="1"/>
  <c r="N88" i="10" s="1"/>
  <c r="E92" i="1"/>
  <c r="F92" i="1"/>
  <c r="G92" i="1"/>
  <c r="F92" i="10" s="1"/>
  <c r="H92" i="1"/>
  <c r="I92" i="1"/>
  <c r="J92" i="1"/>
  <c r="K92" i="1"/>
  <c r="M92" i="1"/>
  <c r="N92" i="1"/>
  <c r="O92" i="1"/>
  <c r="P92" i="1"/>
  <c r="Q92" i="1"/>
  <c r="R92" i="1"/>
  <c r="S92" i="1"/>
  <c r="T92" i="1"/>
  <c r="U92" i="1"/>
  <c r="V92" i="1"/>
  <c r="W92" i="1"/>
  <c r="X92" i="1"/>
  <c r="Y92" i="1"/>
  <c r="Z92" i="1"/>
  <c r="AA92" i="1"/>
  <c r="AB92" i="1"/>
  <c r="AC92" i="1"/>
  <c r="AD92" i="1"/>
  <c r="AE92" i="1"/>
  <c r="AF92" i="1"/>
  <c r="AG92" i="1"/>
  <c r="N92" i="10" s="1"/>
  <c r="E100" i="1"/>
  <c r="F100" i="1"/>
  <c r="G100" i="1"/>
  <c r="F100" i="10" s="1"/>
  <c r="H100" i="1"/>
  <c r="I100" i="1"/>
  <c r="J100" i="1"/>
  <c r="K100" i="1"/>
  <c r="M100" i="1"/>
  <c r="N100" i="1"/>
  <c r="O100" i="1"/>
  <c r="P100" i="1"/>
  <c r="Q100" i="1"/>
  <c r="R100" i="1"/>
  <c r="S100" i="1"/>
  <c r="T100" i="1"/>
  <c r="U100" i="1"/>
  <c r="V100" i="1"/>
  <c r="W100" i="1"/>
  <c r="X100" i="1"/>
  <c r="Y100" i="1"/>
  <c r="Z100" i="1"/>
  <c r="AA100" i="1"/>
  <c r="AB100" i="1"/>
  <c r="AC100" i="1"/>
  <c r="AD100" i="1"/>
  <c r="AE100" i="1"/>
  <c r="AF100" i="1"/>
  <c r="AG100" i="1"/>
  <c r="N100" i="10" s="1"/>
  <c r="E119" i="1"/>
  <c r="F119" i="1"/>
  <c r="G119" i="1"/>
  <c r="F119" i="10" s="1"/>
  <c r="H119" i="1"/>
  <c r="I119" i="1"/>
  <c r="J119" i="1"/>
  <c r="K119" i="1"/>
  <c r="M119" i="1"/>
  <c r="N119" i="1"/>
  <c r="O119" i="1"/>
  <c r="P119" i="1"/>
  <c r="Q119" i="1"/>
  <c r="R119" i="1"/>
  <c r="S119" i="1"/>
  <c r="T119" i="1"/>
  <c r="U119" i="1"/>
  <c r="V119" i="1"/>
  <c r="W119" i="1"/>
  <c r="X119" i="1"/>
  <c r="Y119" i="1"/>
  <c r="Z119" i="1"/>
  <c r="AA119" i="1"/>
  <c r="AB119" i="1"/>
  <c r="AC119" i="1"/>
  <c r="AD119" i="1"/>
  <c r="AE119" i="1"/>
  <c r="AF119" i="1"/>
  <c r="AG119" i="1"/>
  <c r="N119" i="10" s="1"/>
  <c r="E127" i="1"/>
  <c r="F127" i="1"/>
  <c r="G127" i="1"/>
  <c r="F127" i="10" s="1"/>
  <c r="H127" i="1"/>
  <c r="I127" i="1"/>
  <c r="J127" i="1"/>
  <c r="K127" i="1"/>
  <c r="M127" i="1"/>
  <c r="N127" i="1"/>
  <c r="O127" i="1"/>
  <c r="P127" i="1"/>
  <c r="Q127" i="1"/>
  <c r="R127" i="1"/>
  <c r="S127" i="1"/>
  <c r="T127" i="1"/>
  <c r="U127" i="1"/>
  <c r="V127" i="1"/>
  <c r="W127" i="1"/>
  <c r="X127" i="1"/>
  <c r="Y127" i="1"/>
  <c r="Z127" i="1"/>
  <c r="AA127" i="1"/>
  <c r="AB127" i="1"/>
  <c r="AC127" i="1"/>
  <c r="AD127" i="1"/>
  <c r="AE127" i="1"/>
  <c r="AF127" i="1"/>
  <c r="AG127" i="1"/>
  <c r="N127" i="10" s="1"/>
  <c r="D127" i="1"/>
  <c r="E127" i="10" s="1"/>
  <c r="L34" i="1"/>
  <c r="M34" i="10" s="1"/>
  <c r="D34" i="10" s="1"/>
  <c r="M25" i="1"/>
  <c r="C138" i="1"/>
  <c r="C129" i="1"/>
  <c r="H88" i="10" l="1"/>
  <c r="H20" i="10"/>
  <c r="H127" i="10"/>
  <c r="H119" i="10"/>
  <c r="H100" i="10"/>
  <c r="H92" i="10"/>
  <c r="M88" i="10"/>
  <c r="L20" i="1"/>
  <c r="M20" i="10" s="1"/>
  <c r="N134" i="9"/>
  <c r="D20" i="10" l="1"/>
  <c r="C31" i="1"/>
  <c r="C108" i="1" l="1"/>
  <c r="C130" i="1" l="1"/>
  <c r="L128" i="1"/>
  <c r="M128" i="10" s="1"/>
  <c r="D128" i="10" s="1"/>
  <c r="C128" i="1" l="1"/>
  <c r="C125" i="1"/>
  <c r="C77" i="1" l="1"/>
  <c r="C78" i="1"/>
  <c r="C70" i="1" l="1"/>
  <c r="C69" i="1"/>
  <c r="E44" i="1"/>
  <c r="F44" i="1"/>
  <c r="G44" i="1"/>
  <c r="F44" i="10" s="1"/>
  <c r="H44" i="1"/>
  <c r="I44" i="1"/>
  <c r="J44" i="1"/>
  <c r="K44" i="1"/>
  <c r="M44" i="1"/>
  <c r="N44" i="1"/>
  <c r="O44" i="1"/>
  <c r="P44" i="1"/>
  <c r="Q44" i="1"/>
  <c r="R44" i="1"/>
  <c r="S44" i="1"/>
  <c r="T44" i="1"/>
  <c r="U44" i="1"/>
  <c r="V44" i="1"/>
  <c r="W44" i="1"/>
  <c r="X44" i="1"/>
  <c r="Y44" i="1"/>
  <c r="Z44" i="1"/>
  <c r="AA44" i="1"/>
  <c r="AB44" i="1"/>
  <c r="AC44" i="1"/>
  <c r="AD44" i="1"/>
  <c r="AE44" i="1"/>
  <c r="AF44" i="1"/>
  <c r="AG44" i="1"/>
  <c r="N44" i="10" s="1"/>
  <c r="D44" i="1"/>
  <c r="E44" i="10" s="1"/>
  <c r="C45" i="1"/>
  <c r="H44" i="10" l="1"/>
  <c r="E90" i="1"/>
  <c r="F90" i="1"/>
  <c r="G90" i="1"/>
  <c r="F90" i="10" s="1"/>
  <c r="H90" i="1"/>
  <c r="I90" i="1"/>
  <c r="J90" i="1"/>
  <c r="K90" i="1"/>
  <c r="L90" i="1"/>
  <c r="M90" i="1"/>
  <c r="N90" i="1"/>
  <c r="O90" i="1"/>
  <c r="P90" i="1"/>
  <c r="Q90" i="1"/>
  <c r="R90" i="1"/>
  <c r="S90" i="1"/>
  <c r="T90" i="1"/>
  <c r="U90" i="1"/>
  <c r="V90" i="1"/>
  <c r="W90" i="1"/>
  <c r="X90" i="1"/>
  <c r="Y90" i="1"/>
  <c r="Z90" i="1"/>
  <c r="AA90" i="1"/>
  <c r="AB90" i="1"/>
  <c r="AC90" i="1"/>
  <c r="AD90" i="1"/>
  <c r="AE90" i="1"/>
  <c r="AF90" i="1"/>
  <c r="AG90" i="1"/>
  <c r="N90" i="10" s="1"/>
  <c r="E86" i="1"/>
  <c r="F86" i="1"/>
  <c r="G86" i="1"/>
  <c r="F86" i="10" s="1"/>
  <c r="H86" i="1"/>
  <c r="I86" i="1"/>
  <c r="J86" i="1"/>
  <c r="K86" i="1"/>
  <c r="L86" i="1"/>
  <c r="M86" i="1"/>
  <c r="N86" i="1"/>
  <c r="O86" i="1"/>
  <c r="P86" i="1"/>
  <c r="Q86" i="1"/>
  <c r="R86" i="1"/>
  <c r="S86" i="1"/>
  <c r="T86" i="1"/>
  <c r="U86" i="1"/>
  <c r="V86" i="1"/>
  <c r="W86" i="1"/>
  <c r="X86" i="1"/>
  <c r="Y86" i="1"/>
  <c r="Z86" i="1"/>
  <c r="AA86" i="1"/>
  <c r="AB86" i="1"/>
  <c r="AC86" i="1"/>
  <c r="AD86" i="1"/>
  <c r="AE86" i="1"/>
  <c r="AF86" i="1"/>
  <c r="AG86" i="1"/>
  <c r="N86" i="10" s="1"/>
  <c r="E81" i="1"/>
  <c r="F81" i="1"/>
  <c r="G81" i="1"/>
  <c r="F81" i="10" s="1"/>
  <c r="H81" i="1"/>
  <c r="I81" i="1"/>
  <c r="J81" i="1"/>
  <c r="K81" i="1"/>
  <c r="M81" i="1"/>
  <c r="N81" i="1"/>
  <c r="O81" i="1"/>
  <c r="P81" i="1"/>
  <c r="Q81" i="1"/>
  <c r="R81" i="1"/>
  <c r="S81" i="1"/>
  <c r="T81" i="1"/>
  <c r="U81" i="1"/>
  <c r="V81" i="1"/>
  <c r="W81" i="1"/>
  <c r="X81" i="1"/>
  <c r="Y81" i="1"/>
  <c r="Z81" i="1"/>
  <c r="AA81" i="1"/>
  <c r="AB81" i="1"/>
  <c r="AC81" i="1"/>
  <c r="AD81" i="1"/>
  <c r="AE81" i="1"/>
  <c r="AF81" i="1"/>
  <c r="AG81" i="1"/>
  <c r="N81" i="10" s="1"/>
  <c r="E79" i="1"/>
  <c r="F79" i="1"/>
  <c r="G79" i="1"/>
  <c r="F79" i="10" s="1"/>
  <c r="H79" i="1"/>
  <c r="I79" i="1"/>
  <c r="J79" i="1"/>
  <c r="K79" i="1"/>
  <c r="M79" i="1"/>
  <c r="N79" i="1"/>
  <c r="O79" i="1"/>
  <c r="P79" i="1"/>
  <c r="Q79" i="1"/>
  <c r="R79" i="1"/>
  <c r="S79" i="1"/>
  <c r="T79" i="1"/>
  <c r="U79" i="1"/>
  <c r="V79" i="1"/>
  <c r="W79" i="1"/>
  <c r="X79" i="1"/>
  <c r="Y79" i="1"/>
  <c r="Z79" i="1"/>
  <c r="AA79" i="1"/>
  <c r="AB79" i="1"/>
  <c r="AC79" i="1"/>
  <c r="AD79" i="1"/>
  <c r="AE79" i="1"/>
  <c r="AF79" i="1"/>
  <c r="AG79" i="1"/>
  <c r="N79" i="10" s="1"/>
  <c r="E76" i="1"/>
  <c r="F76" i="1"/>
  <c r="G76" i="1"/>
  <c r="F76" i="10" s="1"/>
  <c r="H76" i="1"/>
  <c r="I76" i="1"/>
  <c r="J76" i="1"/>
  <c r="K76" i="1"/>
  <c r="M76" i="1"/>
  <c r="N76" i="1"/>
  <c r="O76" i="1"/>
  <c r="P76" i="1"/>
  <c r="Q76" i="1"/>
  <c r="R76" i="1"/>
  <c r="S76" i="1"/>
  <c r="T76" i="1"/>
  <c r="U76" i="1"/>
  <c r="V76" i="1"/>
  <c r="W76" i="1"/>
  <c r="X76" i="1"/>
  <c r="Y76" i="1"/>
  <c r="Z76" i="1"/>
  <c r="AA76" i="1"/>
  <c r="AB76" i="1"/>
  <c r="AC76" i="1"/>
  <c r="AD76" i="1"/>
  <c r="AE76" i="1"/>
  <c r="AF76" i="1"/>
  <c r="AG76" i="1"/>
  <c r="N76" i="10" s="1"/>
  <c r="E74" i="1"/>
  <c r="F74" i="1"/>
  <c r="G74" i="1"/>
  <c r="F74" i="10" s="1"/>
  <c r="H74" i="1"/>
  <c r="I74" i="1"/>
  <c r="J74" i="1"/>
  <c r="K74" i="1"/>
  <c r="M74" i="1"/>
  <c r="N74" i="1"/>
  <c r="O74" i="1"/>
  <c r="P74" i="1"/>
  <c r="Q74" i="1"/>
  <c r="R74" i="1"/>
  <c r="S74" i="1"/>
  <c r="T74" i="1"/>
  <c r="U74" i="1"/>
  <c r="V74" i="1"/>
  <c r="W74" i="1"/>
  <c r="X74" i="1"/>
  <c r="Y74" i="1"/>
  <c r="Z74" i="1"/>
  <c r="AA74" i="1"/>
  <c r="AB74" i="1"/>
  <c r="AC74" i="1"/>
  <c r="AD74" i="1"/>
  <c r="AE74" i="1"/>
  <c r="AF74" i="1"/>
  <c r="AG74" i="1"/>
  <c r="N74" i="10" s="1"/>
  <c r="E71" i="1"/>
  <c r="F71" i="1"/>
  <c r="G71" i="1"/>
  <c r="F71" i="10" s="1"/>
  <c r="H71" i="1"/>
  <c r="I71" i="1"/>
  <c r="J71" i="1"/>
  <c r="K71" i="1"/>
  <c r="M71" i="1"/>
  <c r="N71" i="1"/>
  <c r="O71" i="1"/>
  <c r="P71" i="1"/>
  <c r="Q71" i="1"/>
  <c r="R71" i="1"/>
  <c r="S71" i="1"/>
  <c r="T71" i="1"/>
  <c r="U71" i="1"/>
  <c r="V71" i="1"/>
  <c r="W71" i="1"/>
  <c r="X71" i="1"/>
  <c r="Y71" i="1"/>
  <c r="Z71" i="1"/>
  <c r="AA71" i="1"/>
  <c r="AB71" i="1"/>
  <c r="AC71" i="1"/>
  <c r="AD71" i="1"/>
  <c r="AE71" i="1"/>
  <c r="AF71" i="1"/>
  <c r="AG71" i="1"/>
  <c r="N71" i="10" s="1"/>
  <c r="E49" i="1"/>
  <c r="F49" i="1"/>
  <c r="G49" i="1"/>
  <c r="F49" i="10" s="1"/>
  <c r="H49" i="1"/>
  <c r="I49" i="1"/>
  <c r="J49" i="1"/>
  <c r="K49" i="1"/>
  <c r="M49" i="1"/>
  <c r="N49" i="1"/>
  <c r="O49" i="1"/>
  <c r="P49" i="1"/>
  <c r="Q49" i="1"/>
  <c r="R49" i="1"/>
  <c r="S49" i="1"/>
  <c r="T49" i="1"/>
  <c r="U49" i="1"/>
  <c r="V49" i="1"/>
  <c r="W49" i="1"/>
  <c r="X49" i="1"/>
  <c r="Y49" i="1"/>
  <c r="Z49" i="1"/>
  <c r="AA49" i="1"/>
  <c r="AB49" i="1"/>
  <c r="AC49" i="1"/>
  <c r="AD49" i="1"/>
  <c r="AE49" i="1"/>
  <c r="AF49" i="1"/>
  <c r="AG49" i="1"/>
  <c r="N49" i="10" s="1"/>
  <c r="E47" i="1"/>
  <c r="F47" i="1"/>
  <c r="G47" i="1"/>
  <c r="F47" i="10" s="1"/>
  <c r="H47" i="1"/>
  <c r="I47" i="1"/>
  <c r="J47" i="1"/>
  <c r="K47" i="1"/>
  <c r="M47" i="1"/>
  <c r="N47" i="1"/>
  <c r="O47" i="1"/>
  <c r="P47" i="1"/>
  <c r="Q47" i="1"/>
  <c r="R47" i="1"/>
  <c r="S47" i="1"/>
  <c r="T47" i="1"/>
  <c r="U47" i="1"/>
  <c r="V47" i="1"/>
  <c r="W47" i="1"/>
  <c r="X47" i="1"/>
  <c r="Y47" i="1"/>
  <c r="Z47" i="1"/>
  <c r="AA47" i="1"/>
  <c r="AB47" i="1"/>
  <c r="AC47" i="1"/>
  <c r="AD47" i="1"/>
  <c r="AE47" i="1"/>
  <c r="AF47" i="1"/>
  <c r="AG47" i="1"/>
  <c r="N47" i="10" s="1"/>
  <c r="E41" i="1"/>
  <c r="F41" i="1"/>
  <c r="G41" i="1"/>
  <c r="F41" i="10" s="1"/>
  <c r="H41" i="1"/>
  <c r="I41" i="1"/>
  <c r="J41" i="1"/>
  <c r="K41" i="1"/>
  <c r="M41" i="1"/>
  <c r="N41" i="1"/>
  <c r="O41" i="1"/>
  <c r="P41" i="1"/>
  <c r="Q41" i="1"/>
  <c r="R41" i="1"/>
  <c r="S41" i="1"/>
  <c r="T41" i="1"/>
  <c r="U41" i="1"/>
  <c r="V41" i="1"/>
  <c r="W41" i="1"/>
  <c r="X41" i="1"/>
  <c r="Y41" i="1"/>
  <c r="Z41" i="1"/>
  <c r="AA41" i="1"/>
  <c r="AB41" i="1"/>
  <c r="AC41" i="1"/>
  <c r="AD41" i="1"/>
  <c r="AE41" i="1"/>
  <c r="AF41" i="1"/>
  <c r="AG41" i="1"/>
  <c r="N41" i="10" s="1"/>
  <c r="E37" i="1"/>
  <c r="F37" i="1"/>
  <c r="G37" i="1"/>
  <c r="F37" i="10" s="1"/>
  <c r="H37" i="1"/>
  <c r="I37" i="1"/>
  <c r="J37" i="1"/>
  <c r="K37" i="1"/>
  <c r="M37" i="1"/>
  <c r="N37" i="1"/>
  <c r="O37" i="1"/>
  <c r="P37" i="1"/>
  <c r="Q37" i="1"/>
  <c r="R37" i="1"/>
  <c r="S37" i="1"/>
  <c r="T37" i="1"/>
  <c r="U37" i="1"/>
  <c r="V37" i="1"/>
  <c r="W37" i="1"/>
  <c r="X37" i="1"/>
  <c r="Y37" i="1"/>
  <c r="Z37" i="1"/>
  <c r="AA37" i="1"/>
  <c r="AB37" i="1"/>
  <c r="AC37" i="1"/>
  <c r="AD37" i="1"/>
  <c r="AE37" i="1"/>
  <c r="AF37" i="1"/>
  <c r="AG37" i="1"/>
  <c r="N37" i="10" s="1"/>
  <c r="E33" i="1"/>
  <c r="F33" i="1"/>
  <c r="G33" i="1"/>
  <c r="F33" i="10" s="1"/>
  <c r="H33" i="1"/>
  <c r="I33" i="1"/>
  <c r="J33" i="1"/>
  <c r="K33" i="1"/>
  <c r="M33" i="1"/>
  <c r="M24" i="1" s="1"/>
  <c r="N33" i="1"/>
  <c r="O33" i="1"/>
  <c r="P33" i="1"/>
  <c r="Q33" i="1"/>
  <c r="R33" i="1"/>
  <c r="S33" i="1"/>
  <c r="T33" i="1"/>
  <c r="U33" i="1"/>
  <c r="V33" i="1"/>
  <c r="W33" i="1"/>
  <c r="X33" i="1"/>
  <c r="Y33" i="1"/>
  <c r="Z33" i="1"/>
  <c r="AA33" i="1"/>
  <c r="AB33" i="1"/>
  <c r="AC33" i="1"/>
  <c r="AD33" i="1"/>
  <c r="AE33" i="1"/>
  <c r="AF33" i="1"/>
  <c r="AG33" i="1"/>
  <c r="N33" i="10" s="1"/>
  <c r="E25" i="1"/>
  <c r="F25" i="1"/>
  <c r="F24" i="1" s="1"/>
  <c r="G25" i="1"/>
  <c r="H25" i="1"/>
  <c r="H24" i="1" s="1"/>
  <c r="I25" i="1"/>
  <c r="I24" i="1" s="1"/>
  <c r="J25" i="1"/>
  <c r="K25" i="1"/>
  <c r="K24" i="1" s="1"/>
  <c r="N25" i="1"/>
  <c r="O25" i="1"/>
  <c r="P25" i="1"/>
  <c r="Q25" i="1"/>
  <c r="R25" i="1"/>
  <c r="S25" i="1"/>
  <c r="T25" i="1"/>
  <c r="U25" i="1"/>
  <c r="V25" i="1"/>
  <c r="W25" i="1"/>
  <c r="X25" i="1"/>
  <c r="Y25" i="1"/>
  <c r="Z25" i="1"/>
  <c r="AA25" i="1"/>
  <c r="AB25" i="1"/>
  <c r="AC25" i="1"/>
  <c r="AD25" i="1"/>
  <c r="AE25" i="1"/>
  <c r="AF25" i="1"/>
  <c r="AG25" i="1"/>
  <c r="E18" i="1"/>
  <c r="F18" i="1"/>
  <c r="G18" i="1"/>
  <c r="F18" i="10" s="1"/>
  <c r="H18" i="1"/>
  <c r="I18" i="1"/>
  <c r="J18" i="1"/>
  <c r="K18" i="1"/>
  <c r="M18" i="1"/>
  <c r="N18" i="1"/>
  <c r="O18" i="1"/>
  <c r="P18" i="1"/>
  <c r="Q18" i="1"/>
  <c r="R18" i="1"/>
  <c r="S18" i="1"/>
  <c r="T18" i="1"/>
  <c r="U18" i="1"/>
  <c r="V18" i="1"/>
  <c r="W18" i="1"/>
  <c r="X18" i="1"/>
  <c r="Y18" i="1"/>
  <c r="Z18" i="1"/>
  <c r="AA18" i="1"/>
  <c r="AB18" i="1"/>
  <c r="AC18" i="1"/>
  <c r="AD18" i="1"/>
  <c r="AE18" i="1"/>
  <c r="AF18" i="1"/>
  <c r="AG18" i="1"/>
  <c r="N18" i="10" s="1"/>
  <c r="E9" i="1"/>
  <c r="F9" i="1"/>
  <c r="G9" i="1"/>
  <c r="F9" i="10" s="1"/>
  <c r="H9" i="1"/>
  <c r="I9" i="1"/>
  <c r="J9" i="1"/>
  <c r="K9" i="1"/>
  <c r="M9" i="1"/>
  <c r="N9" i="1"/>
  <c r="O9" i="1"/>
  <c r="P9" i="1"/>
  <c r="Q9" i="1"/>
  <c r="R9" i="1"/>
  <c r="S9" i="1"/>
  <c r="T9" i="1"/>
  <c r="U9" i="1"/>
  <c r="V9" i="1"/>
  <c r="W9" i="1"/>
  <c r="X9" i="1"/>
  <c r="Y9" i="1"/>
  <c r="Z9" i="1"/>
  <c r="AA9" i="1"/>
  <c r="AB9" i="1"/>
  <c r="AC9" i="1"/>
  <c r="AD9" i="1"/>
  <c r="AE9" i="1"/>
  <c r="AF9" i="1"/>
  <c r="AG9" i="1"/>
  <c r="N9" i="10" s="1"/>
  <c r="H33" i="10" l="1"/>
  <c r="AC24" i="1"/>
  <c r="Y24" i="1"/>
  <c r="U24" i="1"/>
  <c r="Q24" i="1"/>
  <c r="H90" i="10"/>
  <c r="J24" i="1"/>
  <c r="AG24" i="1"/>
  <c r="N24" i="10" s="1"/>
  <c r="N25" i="10"/>
  <c r="H37" i="10"/>
  <c r="H41" i="10"/>
  <c r="H47" i="10"/>
  <c r="H49" i="10"/>
  <c r="H71" i="10"/>
  <c r="H74" i="10"/>
  <c r="H76" i="10"/>
  <c r="H79" i="10"/>
  <c r="H81" i="10"/>
  <c r="M86" i="10"/>
  <c r="G24" i="1"/>
  <c r="F24" i="10" s="1"/>
  <c r="F25" i="10"/>
  <c r="E24" i="1"/>
  <c r="H24" i="10" s="1"/>
  <c r="H25" i="10"/>
  <c r="H9" i="10"/>
  <c r="H18" i="10"/>
  <c r="H86" i="10"/>
  <c r="M90" i="10"/>
  <c r="AE24" i="1"/>
  <c r="AA24" i="1"/>
  <c r="W24" i="1"/>
  <c r="S24" i="1"/>
  <c r="O24" i="1"/>
  <c r="AF24" i="1"/>
  <c r="AB24" i="1"/>
  <c r="X24" i="1"/>
  <c r="T24" i="1"/>
  <c r="P24" i="1"/>
  <c r="AD24" i="1"/>
  <c r="Z24" i="1"/>
  <c r="V24" i="1"/>
  <c r="R24" i="1"/>
  <c r="N24" i="1"/>
  <c r="L33" i="1"/>
  <c r="M33" i="10" s="1"/>
  <c r="F13" i="1"/>
  <c r="F144" i="1" s="1"/>
  <c r="H13" i="1"/>
  <c r="H144" i="1" s="1"/>
  <c r="I13" i="1"/>
  <c r="I144" i="1" s="1"/>
  <c r="K13" i="1"/>
  <c r="K144" i="1" s="1"/>
  <c r="M13" i="1"/>
  <c r="M144" i="1" s="1"/>
  <c r="N13" i="1"/>
  <c r="O13" i="1"/>
  <c r="P13" i="1"/>
  <c r="Q13" i="1"/>
  <c r="R13" i="1"/>
  <c r="R144" i="1" s="1"/>
  <c r="S13" i="1"/>
  <c r="T13" i="1"/>
  <c r="U13" i="1"/>
  <c r="U144" i="1" s="1"/>
  <c r="V13" i="1"/>
  <c r="W13" i="1"/>
  <c r="W144" i="1" s="1"/>
  <c r="X13" i="1"/>
  <c r="X144" i="1" s="1"/>
  <c r="Y13" i="1"/>
  <c r="Z13" i="1"/>
  <c r="AA13" i="1"/>
  <c r="AB13" i="1"/>
  <c r="AC13" i="1"/>
  <c r="AD13" i="1"/>
  <c r="AE13" i="1"/>
  <c r="AF13" i="1"/>
  <c r="AG13" i="1"/>
  <c r="D18" i="1"/>
  <c r="E18" i="10" s="1"/>
  <c r="D25" i="1"/>
  <c r="E25" i="10" s="1"/>
  <c r="L43" i="1"/>
  <c r="M43" i="10" s="1"/>
  <c r="D43" i="10" s="1"/>
  <c r="L42" i="1"/>
  <c r="M42" i="10" s="1"/>
  <c r="D42" i="10" s="1"/>
  <c r="C117" i="1"/>
  <c r="D81" i="1"/>
  <c r="E81" i="10" s="1"/>
  <c r="D79" i="1"/>
  <c r="E79" i="10" s="1"/>
  <c r="D74" i="1"/>
  <c r="E74" i="10" s="1"/>
  <c r="D49" i="1"/>
  <c r="E49" i="10" s="1"/>
  <c r="D41" i="1"/>
  <c r="E41" i="10" s="1"/>
  <c r="D37" i="1"/>
  <c r="E37" i="10" s="1"/>
  <c r="D33" i="1"/>
  <c r="E33" i="10" s="1"/>
  <c r="AD144" i="1" l="1"/>
  <c r="AB144" i="1"/>
  <c r="AC144" i="1"/>
  <c r="Y144" i="1"/>
  <c r="Q144" i="1"/>
  <c r="AF144" i="1"/>
  <c r="P144" i="1"/>
  <c r="T144" i="1"/>
  <c r="O144" i="1"/>
  <c r="AE144" i="1"/>
  <c r="V144" i="1"/>
  <c r="N144" i="1"/>
  <c r="Z144" i="1"/>
  <c r="D33" i="10"/>
  <c r="AG144" i="1"/>
  <c r="N144" i="10" s="1"/>
  <c r="N13" i="10"/>
  <c r="AA144" i="1"/>
  <c r="S144" i="1"/>
  <c r="D24" i="1"/>
  <c r="E24" i="10" s="1"/>
  <c r="G13" i="1"/>
  <c r="J13" i="1"/>
  <c r="E13" i="1"/>
  <c r="C97" i="1"/>
  <c r="C124" i="1"/>
  <c r="C122" i="1"/>
  <c r="C123" i="1"/>
  <c r="C39" i="1"/>
  <c r="C96" i="1"/>
  <c r="C110" i="1"/>
  <c r="E144" i="1" l="1"/>
  <c r="H144" i="10" s="1"/>
  <c r="H13" i="10"/>
  <c r="J144" i="1"/>
  <c r="G144" i="1"/>
  <c r="F144" i="10" s="1"/>
  <c r="F13" i="10"/>
  <c r="C98" i="1"/>
  <c r="C131" i="1"/>
  <c r="C111" i="1"/>
  <c r="C107" i="1"/>
  <c r="C40" i="1"/>
  <c r="C34" i="1"/>
  <c r="C30" i="1"/>
  <c r="C42" i="1"/>
  <c r="C21" i="1" l="1"/>
  <c r="C29" i="1"/>
  <c r="C105" i="1"/>
  <c r="L84" i="1"/>
  <c r="M84" i="10" s="1"/>
  <c r="D84" i="10" s="1"/>
  <c r="C106" i="1"/>
  <c r="C104" i="1"/>
  <c r="C121" i="1"/>
  <c r="L59" i="1"/>
  <c r="M59" i="10" s="1"/>
  <c r="D59" i="10" s="1"/>
  <c r="L10" i="1"/>
  <c r="M10" i="10" s="1"/>
  <c r="D10" i="10" s="1"/>
  <c r="L11" i="1"/>
  <c r="M11" i="10" s="1"/>
  <c r="D11" i="10" s="1"/>
  <c r="L12" i="1"/>
  <c r="M12" i="10" s="1"/>
  <c r="D12" i="10" s="1"/>
  <c r="L15" i="1"/>
  <c r="M15" i="10" s="1"/>
  <c r="D15" i="10" s="1"/>
  <c r="L17" i="1"/>
  <c r="M17" i="10" s="1"/>
  <c r="D17" i="10" s="1"/>
  <c r="L19" i="1"/>
  <c r="M19" i="10" s="1"/>
  <c r="D19" i="10" s="1"/>
  <c r="L22" i="1"/>
  <c r="M22" i="10" s="1"/>
  <c r="D22" i="10" s="1"/>
  <c r="L23" i="1"/>
  <c r="M23" i="10" s="1"/>
  <c r="D23" i="10" s="1"/>
  <c r="L27" i="1"/>
  <c r="M27" i="10" s="1"/>
  <c r="D27" i="10" s="1"/>
  <c r="L28" i="1"/>
  <c r="M28" i="10" s="1"/>
  <c r="D28" i="10" s="1"/>
  <c r="L32" i="1"/>
  <c r="M32" i="10" s="1"/>
  <c r="D32" i="10" s="1"/>
  <c r="L38" i="1"/>
  <c r="M38" i="10" s="1"/>
  <c r="D38" i="10" s="1"/>
  <c r="L46" i="1"/>
  <c r="M46" i="10" s="1"/>
  <c r="D46" i="10" s="1"/>
  <c r="L48" i="1"/>
  <c r="M48" i="10" s="1"/>
  <c r="D48" i="10" s="1"/>
  <c r="L50" i="1"/>
  <c r="M50" i="10" s="1"/>
  <c r="D50" i="10" s="1"/>
  <c r="L51" i="1"/>
  <c r="M51" i="10" s="1"/>
  <c r="D51" i="10" s="1"/>
  <c r="L52" i="1"/>
  <c r="M52" i="10" s="1"/>
  <c r="D52" i="10" s="1"/>
  <c r="L53" i="1"/>
  <c r="M53" i="10" s="1"/>
  <c r="D53" i="10" s="1"/>
  <c r="L54" i="1"/>
  <c r="M54" i="10" s="1"/>
  <c r="D54" i="10" s="1"/>
  <c r="L55" i="1"/>
  <c r="M55" i="10" s="1"/>
  <c r="D55" i="10" s="1"/>
  <c r="L56" i="1"/>
  <c r="M56" i="10" s="1"/>
  <c r="D56" i="10" s="1"/>
  <c r="L57" i="1"/>
  <c r="M57" i="10" s="1"/>
  <c r="D57" i="10" s="1"/>
  <c r="L58" i="1"/>
  <c r="M58" i="10" s="1"/>
  <c r="D58" i="10" s="1"/>
  <c r="L60" i="1"/>
  <c r="M60" i="10" s="1"/>
  <c r="D60" i="10" s="1"/>
  <c r="L61" i="1"/>
  <c r="M61" i="10" s="1"/>
  <c r="D61" i="10" s="1"/>
  <c r="L62" i="1"/>
  <c r="M62" i="10" s="1"/>
  <c r="D62" i="10" s="1"/>
  <c r="L63" i="1"/>
  <c r="M63" i="10" s="1"/>
  <c r="D63" i="10" s="1"/>
  <c r="L64" i="1"/>
  <c r="M64" i="10" s="1"/>
  <c r="D64" i="10" s="1"/>
  <c r="L65" i="1"/>
  <c r="M65" i="10" s="1"/>
  <c r="D65" i="10" s="1"/>
  <c r="L66" i="1"/>
  <c r="M66" i="10" s="1"/>
  <c r="D66" i="10" s="1"/>
  <c r="L67" i="1"/>
  <c r="M67" i="10" s="1"/>
  <c r="D67" i="10" s="1"/>
  <c r="L68" i="1"/>
  <c r="M68" i="10" s="1"/>
  <c r="D68" i="10" s="1"/>
  <c r="L72" i="1"/>
  <c r="M72" i="10" s="1"/>
  <c r="D72" i="10" s="1"/>
  <c r="L73" i="1"/>
  <c r="M73" i="10" s="1"/>
  <c r="D73" i="10" s="1"/>
  <c r="L75" i="1"/>
  <c r="M75" i="10" s="1"/>
  <c r="D75" i="10" s="1"/>
  <c r="L80" i="1"/>
  <c r="M80" i="10" s="1"/>
  <c r="D80" i="10" s="1"/>
  <c r="L82" i="1"/>
  <c r="M82" i="10" s="1"/>
  <c r="D82" i="10" s="1"/>
  <c r="L83" i="1"/>
  <c r="M83" i="10" s="1"/>
  <c r="D83" i="10" s="1"/>
  <c r="C95" i="1"/>
  <c r="C120" i="1"/>
  <c r="L14" i="1" l="1"/>
  <c r="M14" i="10" s="1"/>
  <c r="D14" i="10" s="1"/>
  <c r="L25" i="1"/>
  <c r="M25" i="10" s="1"/>
  <c r="D25" i="10" s="1"/>
  <c r="L44" i="1"/>
  <c r="M44" i="10" s="1"/>
  <c r="D44" i="10" s="1"/>
  <c r="L79" i="1"/>
  <c r="M79" i="10" s="1"/>
  <c r="D79" i="10" s="1"/>
  <c r="C68" i="1"/>
  <c r="C83" i="1"/>
  <c r="L74" i="1"/>
  <c r="M74" i="10" s="1"/>
  <c r="D74" i="10" s="1"/>
  <c r="C27" i="1"/>
  <c r="L9" i="1"/>
  <c r="M9" i="10" s="1"/>
  <c r="L41" i="1"/>
  <c r="M41" i="10" s="1"/>
  <c r="D41" i="10" s="1"/>
  <c r="C84" i="1"/>
  <c r="L49" i="1"/>
  <c r="M49" i="10" s="1"/>
  <c r="D49" i="10" s="1"/>
  <c r="L71" i="1"/>
  <c r="M71" i="10" s="1"/>
  <c r="L47" i="1"/>
  <c r="M47" i="10" s="1"/>
  <c r="L76" i="1"/>
  <c r="M76" i="10" s="1"/>
  <c r="L81" i="1"/>
  <c r="M81" i="10" s="1"/>
  <c r="D81" i="10" s="1"/>
  <c r="L37" i="1"/>
  <c r="M37" i="10" s="1"/>
  <c r="D37" i="10" s="1"/>
  <c r="L18" i="1"/>
  <c r="M18" i="10" s="1"/>
  <c r="D18" i="10" s="1"/>
  <c r="C75" i="1"/>
  <c r="L24" i="1" l="1"/>
  <c r="M24" i="10" s="1"/>
  <c r="D24" i="10" s="1"/>
  <c r="L13" i="1"/>
  <c r="M13" i="10" s="1"/>
  <c r="C135" i="1" l="1"/>
  <c r="J63" i="6" l="1"/>
  <c r="J65" i="6" s="1"/>
  <c r="D88" i="1" l="1"/>
  <c r="E88" i="10" s="1"/>
  <c r="D88" i="10" s="1"/>
  <c r="D90" i="1"/>
  <c r="E90" i="10" s="1"/>
  <c r="D90" i="10" s="1"/>
  <c r="D86" i="1"/>
  <c r="E86" i="10" s="1"/>
  <c r="D86" i="10" s="1"/>
  <c r="C89" i="1"/>
  <c r="C91" i="1"/>
  <c r="C87" i="1"/>
  <c r="C90" i="1" l="1"/>
  <c r="C88" i="1"/>
  <c r="C86" i="1"/>
  <c r="D92" i="1" l="1"/>
  <c r="E92" i="10" s="1"/>
  <c r="C99" i="1"/>
  <c r="C80" i="1" l="1"/>
  <c r="C79" i="1" l="1"/>
  <c r="D71" i="1"/>
  <c r="E71" i="10" s="1"/>
  <c r="D71" i="10" s="1"/>
  <c r="C73" i="1"/>
  <c r="C103" i="1" l="1"/>
  <c r="AL102" i="1" l="1"/>
  <c r="AO53" i="1" l="1"/>
  <c r="C19" i="1" l="1"/>
  <c r="D119" i="1" l="1"/>
  <c r="E119" i="10" s="1"/>
  <c r="C142" i="1" l="1"/>
  <c r="C134" i="1"/>
  <c r="C133" i="1"/>
  <c r="C20" i="1" l="1"/>
  <c r="C18" i="1"/>
  <c r="D13" i="1" l="1"/>
  <c r="E13" i="10" s="1"/>
  <c r="D13" i="10" s="1"/>
  <c r="C13" i="1" l="1"/>
  <c r="C102" i="1"/>
  <c r="D47" i="1" l="1"/>
  <c r="E47" i="10" s="1"/>
  <c r="D47" i="10" s="1"/>
  <c r="C101" i="1"/>
  <c r="C46" i="1"/>
  <c r="C51" i="1"/>
  <c r="C15" i="1"/>
  <c r="C44" i="1" l="1"/>
  <c r="C14" i="1"/>
  <c r="D100" i="1" l="1"/>
  <c r="E100" i="10" s="1"/>
  <c r="D76" i="1"/>
  <c r="E76" i="10" s="1"/>
  <c r="D76" i="10" s="1"/>
  <c r="C43" i="1" l="1"/>
  <c r="C50" i="1"/>
  <c r="C52" i="1"/>
  <c r="C53" i="1"/>
  <c r="C54" i="1"/>
  <c r="C55" i="1"/>
  <c r="C56" i="1"/>
  <c r="C57" i="1"/>
  <c r="C58" i="1"/>
  <c r="C59" i="1"/>
  <c r="C60" i="1"/>
  <c r="C61" i="1"/>
  <c r="C62" i="1"/>
  <c r="C63" i="1"/>
  <c r="C64" i="1"/>
  <c r="C65" i="1"/>
  <c r="C66" i="1"/>
  <c r="C67" i="1"/>
  <c r="L85" i="1"/>
  <c r="M85" i="10" s="1"/>
  <c r="D85" i="10" s="1"/>
  <c r="L93" i="1"/>
  <c r="M93" i="10" s="1"/>
  <c r="D93" i="10" s="1"/>
  <c r="L126" i="1"/>
  <c r="M126" i="10" s="1"/>
  <c r="D126" i="10" s="1"/>
  <c r="L140" i="1"/>
  <c r="M140" i="10" s="1"/>
  <c r="D140" i="10" s="1"/>
  <c r="L143" i="1"/>
  <c r="M143" i="10" s="1"/>
  <c r="D143" i="10" s="1"/>
  <c r="L141" i="1"/>
  <c r="M141" i="10" s="1"/>
  <c r="D141" i="10" s="1"/>
  <c r="L136" i="1"/>
  <c r="M136" i="10" s="1"/>
  <c r="D136" i="10" s="1"/>
  <c r="L137" i="1"/>
  <c r="M137" i="10" s="1"/>
  <c r="D137" i="10" s="1"/>
  <c r="L139" i="1"/>
  <c r="M139" i="10" s="1"/>
  <c r="D139" i="10" s="1"/>
  <c r="L8" i="1"/>
  <c r="M8" i="10" s="1"/>
  <c r="D9" i="1"/>
  <c r="D144" i="1" l="1"/>
  <c r="E144" i="10" s="1"/>
  <c r="E9" i="10"/>
  <c r="D9" i="10" s="1"/>
  <c r="L127" i="1"/>
  <c r="M127" i="10" s="1"/>
  <c r="D127" i="10" s="1"/>
  <c r="L100" i="1"/>
  <c r="M100" i="10" s="1"/>
  <c r="D100" i="10" s="1"/>
  <c r="L92" i="1"/>
  <c r="M92" i="10" s="1"/>
  <c r="D92" i="10" s="1"/>
  <c r="L119" i="1"/>
  <c r="M119" i="10" s="1"/>
  <c r="D119" i="10" s="1"/>
  <c r="C140" i="1"/>
  <c r="C141" i="1"/>
  <c r="C126" i="1"/>
  <c r="C94" i="1"/>
  <c r="C137" i="1"/>
  <c r="C136" i="1"/>
  <c r="C139" i="1"/>
  <c r="C143" i="1"/>
  <c r="C118" i="1"/>
  <c r="C93" i="1"/>
  <c r="C49" i="1"/>
  <c r="C47" i="1"/>
  <c r="C81" i="1"/>
  <c r="C48" i="1"/>
  <c r="C76" i="1"/>
  <c r="C82" i="1"/>
  <c r="C72" i="1"/>
  <c r="C71" i="1"/>
  <c r="C9" i="1"/>
  <c r="C10" i="1"/>
  <c r="L144" i="1" l="1"/>
  <c r="M144" i="10" s="1"/>
  <c r="D144" i="10" s="1"/>
  <c r="C100" i="1"/>
  <c r="C119" i="1"/>
  <c r="C92" i="1"/>
  <c r="C127" i="1"/>
  <c r="C41" i="1" l="1"/>
  <c r="C38" i="1" l="1"/>
  <c r="C37" i="1" l="1"/>
  <c r="C33" i="1" l="1"/>
  <c r="C32" i="1" l="1"/>
  <c r="C28" i="1" l="1"/>
  <c r="C26" i="1" l="1"/>
  <c r="C25" i="1"/>
  <c r="C24" i="1" s="1"/>
  <c r="C74" i="1" l="1"/>
  <c r="C144" i="1" s="1"/>
</calcChain>
</file>

<file path=xl/sharedStrings.xml><?xml version="1.0" encoding="utf-8"?>
<sst xmlns="http://schemas.openxmlformats.org/spreadsheetml/2006/main" count="3311" uniqueCount="1015">
  <si>
    <t>Tên công trình</t>
  </si>
  <si>
    <t>Mã quy hoạch</t>
  </si>
  <si>
    <t>Diện tích</t>
  </si>
  <si>
    <t>NKH</t>
  </si>
  <si>
    <t>CQP</t>
  </si>
  <si>
    <t>CAN</t>
  </si>
  <si>
    <t>TMD</t>
  </si>
  <si>
    <t>SKC</t>
  </si>
  <si>
    <t>DGT</t>
  </si>
  <si>
    <t>DTL</t>
  </si>
  <si>
    <t>DNL</t>
  </si>
  <si>
    <t>DBV</t>
  </si>
  <si>
    <t>DVH</t>
  </si>
  <si>
    <t>DYT</t>
  </si>
  <si>
    <t>DGD</t>
  </si>
  <si>
    <t>DTT</t>
  </si>
  <si>
    <t>DKH</t>
  </si>
  <si>
    <t>DXH</t>
  </si>
  <si>
    <t>DCH</t>
  </si>
  <si>
    <t>DRA</t>
  </si>
  <si>
    <t>ONT</t>
  </si>
  <si>
    <t>ODT</t>
  </si>
  <si>
    <t>TSC</t>
  </si>
  <si>
    <t>DTS</t>
  </si>
  <si>
    <t>TON</t>
  </si>
  <si>
    <t>SKX</t>
  </si>
  <si>
    <t>DSH</t>
  </si>
  <si>
    <t>TIN</t>
  </si>
  <si>
    <t>QH</t>
  </si>
  <si>
    <t>Công an TT Đồng Lê</t>
  </si>
  <si>
    <t>Đất trồng cây lâu năm</t>
  </si>
  <si>
    <t>Xã Ngư Hóa</t>
  </si>
  <si>
    <t>Xã Kim Hóa</t>
  </si>
  <si>
    <t xml:space="preserve">Đồn biên phòng </t>
  </si>
  <si>
    <t>Xã Thanh Hóa</t>
  </si>
  <si>
    <t>Xã Lê Hóa</t>
  </si>
  <si>
    <t>Xã Tiến Hóa</t>
  </si>
  <si>
    <t>Chợ Cao Quảng</t>
  </si>
  <si>
    <t>Xã Cao Quảng</t>
  </si>
  <si>
    <t>Chợ trung tâm xã</t>
  </si>
  <si>
    <t>Xã Đồng Hóa</t>
  </si>
  <si>
    <t>Xã Hương Hóa</t>
  </si>
  <si>
    <t>Xã Mai Hóa</t>
  </si>
  <si>
    <t>Xã Văn Hóa</t>
  </si>
  <si>
    <t>Xã Thạch Hóa</t>
  </si>
  <si>
    <t>Trường mầm non xã Ngư Hóa</t>
  </si>
  <si>
    <t>Khu nội trú giáo viên</t>
  </si>
  <si>
    <t>Xã Lâm Hóa</t>
  </si>
  <si>
    <t xml:space="preserve">Trường mầm non Kim Lũ </t>
  </si>
  <si>
    <t>Xã Thanh Thạch</t>
  </si>
  <si>
    <t>Đường vào hai bên cầu Phú Xuân</t>
  </si>
  <si>
    <t>Đường giao thông nông thôn Tân Đức 3 (Cầu Khe Cạn)</t>
  </si>
  <si>
    <t>Đất giao thông toàn xã</t>
  </si>
  <si>
    <t>Đất giao thông</t>
  </si>
  <si>
    <t>Đường giao thông từ bản Cà Xen đến cột mốc 516 (Đường chiến lược quốc phòng)</t>
  </si>
  <si>
    <t>Xã Châu Hóa</t>
  </si>
  <si>
    <t>Xã Thuận Hóa</t>
  </si>
  <si>
    <t>Đường nối QL 12A vào khu căn cứ Khe Rôn</t>
  </si>
  <si>
    <t>Xã Sơn Hóa</t>
  </si>
  <si>
    <t>Mở rộng nâng cấp Quốc Lộ 12A</t>
  </si>
  <si>
    <t>Xã Đức Hóa</t>
  </si>
  <si>
    <t>Xã Phong Hoá</t>
  </si>
  <si>
    <t>Nâng cấp đường giao thông nông thôn 2</t>
  </si>
  <si>
    <t>Xã Nam Hóa</t>
  </si>
  <si>
    <t>Điểm thu gom rác thải</t>
  </si>
  <si>
    <t>Bãi rác Tiến Hoá</t>
  </si>
  <si>
    <t>Mở rộng nhà sinh hoạt cộng đồng thôn Xuân Sơn</t>
  </si>
  <si>
    <t>Đất thủy lợi toàn xã</t>
  </si>
  <si>
    <t>Hệ thống tưới tiêu Khe Trỗ</t>
  </si>
  <si>
    <t>Trạm bơm đầm thôn Lâm Lang</t>
  </si>
  <si>
    <t>Trạm bơm đập soong soong</t>
  </si>
  <si>
    <t>Hệ thống tưới tiêu nội đồng toàn xã</t>
  </si>
  <si>
    <t>Xây dựng hệ thống cấp nước sinh hoạt</t>
  </si>
  <si>
    <t>Trạm khí tượng thủy văn</t>
  </si>
  <si>
    <t>Nhà bảo vệ đàn vooc</t>
  </si>
  <si>
    <t>Bảo hiểm xã hội (Chuyển tiếp 2016)</t>
  </si>
  <si>
    <t>Sân vận động xã</t>
  </si>
  <si>
    <t>Nhà sinh hoạt cộng đồng thôn 4</t>
  </si>
  <si>
    <t>Trạm y tế xã</t>
  </si>
  <si>
    <t>Phòng khám đa khoa</t>
  </si>
  <si>
    <t>Trang trại chăn nuôi tập trung</t>
  </si>
  <si>
    <t>Đất ở đô thị</t>
  </si>
  <si>
    <t>Đất ở nông thôn</t>
  </si>
  <si>
    <t xml:space="preserve">Đất ở nông thôn </t>
  </si>
  <si>
    <t>Đất sản xuất kinh doanh</t>
  </si>
  <si>
    <t>Cơ sở kinh doanh nước đóng chai</t>
  </si>
  <si>
    <t>Dự án sản xuất vôi bột chất lượng cao</t>
  </si>
  <si>
    <t>Trụ sở trạm kiểm lâm Cao Quảng</t>
  </si>
  <si>
    <t xml:space="preserve">Đất làm vật liệu san lấp </t>
  </si>
  <si>
    <t>Cát sỏi làm VLXD thông thường (Đồng Lào)</t>
  </si>
  <si>
    <t>Cát sỏi làm VLXD thông thường ( Ba Tâm)</t>
  </si>
  <si>
    <t>Bãi chế biến VLXD thông thường</t>
  </si>
  <si>
    <t>Cát sỏi làm VLXD thông thường (Sảo Phong)</t>
  </si>
  <si>
    <t>Đất làm vật liệu san lấp (Núi Cục Mối)</t>
  </si>
  <si>
    <t>Đất làm vật liệu san lấp (Thôn Thanh Trúc)</t>
  </si>
  <si>
    <t>Đất thương mại dịch vụ</t>
  </si>
  <si>
    <t>Khu du lịch sinh thái Hang Mọi</t>
  </si>
  <si>
    <t>Nhà thờ giáo họ Phong Lan</t>
  </si>
  <si>
    <t>Nhà thờ giáo họ Phong Phú</t>
  </si>
  <si>
    <t>Nâng cấp Tỉnh Lộ 559</t>
  </si>
  <si>
    <t>Mở rộng UBND xã Hương Hóa</t>
  </si>
  <si>
    <t>Mở rộng UBND xã Văn Hoá</t>
  </si>
  <si>
    <t>Công trình dự án mục đích quốc phòng, an ninh</t>
  </si>
  <si>
    <t>Đất an ninh</t>
  </si>
  <si>
    <t>Đất quốc phòng</t>
  </si>
  <si>
    <t>CÔNG TRÌNH, DỰ ÁN CẤP HUYỆN</t>
  </si>
  <si>
    <t xml:space="preserve">CÔNG TRÌNH DỰ ÁN ĐƯỢC PHÂN BỔ TỪ QUY HOẠCH SỬ DỤNG ĐẤT CẤP TỈNH </t>
  </si>
  <si>
    <t>Công trình dự án do Hội đồng nhân dân tỉnh chấp thuận mà phải thu hồi đất</t>
  </si>
  <si>
    <t>Đất cơ sở giáo dục và đào tạo</t>
  </si>
  <si>
    <t>Đất thủy lợi</t>
  </si>
  <si>
    <t>Đất cơ sở y tế</t>
  </si>
  <si>
    <t>Đất cơ sở thể dục - thể thao</t>
  </si>
  <si>
    <t>Đất chợ</t>
  </si>
  <si>
    <t xml:space="preserve">Đất bãi thải, xử lý chất thải   </t>
  </si>
  <si>
    <t xml:space="preserve">Đất ở tại đô thị </t>
  </si>
  <si>
    <t xml:space="preserve">Đất xây dựng trụ sở cơ quan </t>
  </si>
  <si>
    <t>Đất xây dựng trụ sở của tổ chức sự nghiệp</t>
  </si>
  <si>
    <t xml:space="preserve">Đất cơ sở tôn giáo  </t>
  </si>
  <si>
    <t xml:space="preserve">Đất sản xuất vật liệu xây dựng, làm đồ gốm </t>
  </si>
  <si>
    <t xml:space="preserve">Đất sinh hoạt cộng đồng  </t>
  </si>
  <si>
    <t xml:space="preserve">Đất sản xuất kinh doanh phi nông nghiệp </t>
  </si>
  <si>
    <t>Đất nông nghiệp khác</t>
  </si>
  <si>
    <t>Đập Khe Nèng</t>
  </si>
  <si>
    <t>Đập Ma hăng</t>
  </si>
  <si>
    <t>Kè chống xói lở bờ Sông Gianh</t>
  </si>
  <si>
    <t>Trường mầm non trung tâm</t>
  </si>
  <si>
    <t>Trường mầm non TT Đồng Lê</t>
  </si>
  <si>
    <t>I</t>
  </si>
  <si>
    <t>I.1</t>
  </si>
  <si>
    <t>1.1</t>
  </si>
  <si>
    <t>2.1</t>
  </si>
  <si>
    <t>2.2</t>
  </si>
  <si>
    <t>II</t>
  </si>
  <si>
    <t>II.1</t>
  </si>
  <si>
    <t>3.1</t>
  </si>
  <si>
    <t>4.1</t>
  </si>
  <si>
    <t>4.2</t>
  </si>
  <si>
    <t>5.1</t>
  </si>
  <si>
    <t>6.2</t>
  </si>
  <si>
    <t>6.3</t>
  </si>
  <si>
    <t>8.1</t>
  </si>
  <si>
    <t>8.2</t>
  </si>
  <si>
    <t>9.1</t>
  </si>
  <si>
    <t>10.1</t>
  </si>
  <si>
    <t>II.2</t>
  </si>
  <si>
    <t>1.2</t>
  </si>
  <si>
    <t>Đất trồng lúa</t>
  </si>
  <si>
    <t>Đất trồng cây hàng năm</t>
  </si>
  <si>
    <t>Đất rừng phòng hộ</t>
  </si>
  <si>
    <t>Đất rừng sản xuất</t>
  </si>
  <si>
    <t>Đất nuôi trồng  thủy sản</t>
  </si>
  <si>
    <t>Đất sản xuất kinh doanh phi nông nghiệp</t>
  </si>
  <si>
    <t>Đất phát triển hạ tầng cấp quốc gia, cấp tỉnh, cấp huyện, cấp xã</t>
  </si>
  <si>
    <t>Đất xây dựng của tổ chức sự nghiệp</t>
  </si>
  <si>
    <t>Đất làm nghĩa trang, nghĩa địa, nhà tang lễ, nhà hỏa táng</t>
  </si>
  <si>
    <t>Đất sông, ngòi, kênh, rạch, suối</t>
  </si>
  <si>
    <t>Đất  chưa sử dụng</t>
  </si>
  <si>
    <t>7.1</t>
  </si>
  <si>
    <t>TỔNG</t>
  </si>
  <si>
    <t>TBĐ26 (TS 30, 38, 40, 41, 42, 43)</t>
  </si>
  <si>
    <t>TBĐ4 (TS 61)</t>
  </si>
  <si>
    <t>TBĐ17 (TS 74)</t>
  </si>
  <si>
    <t>TBĐ8 (TS 277, 278, 310, 307, 308, 309, 336, 337, 362, 394)</t>
  </si>
  <si>
    <t>TBĐ17 (TS 4)</t>
  </si>
  <si>
    <t>TBĐ6 (TS 12)</t>
  </si>
  <si>
    <t>TBĐ24 (TS 271)</t>
  </si>
  <si>
    <t>TBĐ6 (TS 427)</t>
  </si>
  <si>
    <t>TBĐ14 (TS 90-&gt;93, 101-&gt;113, 119-&gt;131); TBĐ28</t>
  </si>
  <si>
    <t>TBĐ25(TS40, 174)</t>
  </si>
  <si>
    <t>TBĐ7 (TS 72, 77, 78, 89)</t>
  </si>
  <si>
    <t>TBĐ11 (TS76, 132, 94, 120, 107)</t>
  </si>
  <si>
    <t>TBĐ15 (TS 21)</t>
  </si>
  <si>
    <t>TBĐ26 (TS 103)</t>
  </si>
  <si>
    <t>TBĐ14 (TS 337)</t>
  </si>
  <si>
    <t xml:space="preserve">     TBĐ48 (BĐLN)</t>
  </si>
  <si>
    <t>TBĐ5</t>
  </si>
  <si>
    <t xml:space="preserve">TBĐ9 </t>
  </si>
  <si>
    <t>TBĐ24</t>
  </si>
  <si>
    <t>TBĐ48</t>
  </si>
  <si>
    <t>BIỂU 10CH/B</t>
  </si>
  <si>
    <t>DANH MỤC CÔNG TRÌNH DỰ ÁN KẾ HOẠCH NĂM 2017</t>
  </si>
  <si>
    <t>Đất phát triển hạ tầng, cấp quốc gia, cấp tỉnh, cấp huyện, cấp xã</t>
  </si>
  <si>
    <t>1.3</t>
  </si>
  <si>
    <t>I.2</t>
  </si>
  <si>
    <t>Công trình dự án để phát triển kinh tế - xã hội vì lợi ích quốc gia, công cộng</t>
  </si>
  <si>
    <t>Đất năng lượng</t>
  </si>
  <si>
    <t>Đường ống dẫn dầu từ cảng Hòn La sang tỉnh Khăm muộn Lào đoạn qua huyện Tuyên Hóa của công ty cổ phần Lào Petro</t>
  </si>
  <si>
    <t>Tiến Hóa, Mai Hóa, Châu Hóa, Cao Quảng</t>
  </si>
  <si>
    <t xml:space="preserve">Khu di giản dân </t>
  </si>
  <si>
    <t>Cầu, đường giao thông Ngọc Lâm - Sào Phong</t>
  </si>
  <si>
    <t>Xã Đức Hóa, Phong Hóa</t>
  </si>
  <si>
    <t>Nhà sinh hoạt cộng đồng thôn Mã Thượng</t>
  </si>
  <si>
    <t>Đường Giao thông Đức Hóa - Phong Hóa</t>
  </si>
  <si>
    <t>Lò đốt rác</t>
  </si>
  <si>
    <t>Nhà điều hành điện Tân Ấp</t>
  </si>
  <si>
    <t>Mở rộng Miếu Bà và đền Tam Thượng</t>
  </si>
  <si>
    <t>Chùa Linh Sơn Tự</t>
  </si>
  <si>
    <t>Đất có di tích lịch sử - văn hóa</t>
  </si>
  <si>
    <t>Mở rộng khu di tích lịch sử hang Lèn Hà</t>
  </si>
  <si>
    <t>1.4</t>
  </si>
  <si>
    <t>Mở rộng khuôn viên  UBND</t>
  </si>
  <si>
    <t>Xã Lê Hóa, Kim Hóa</t>
  </si>
  <si>
    <t>Chợ Ống</t>
  </si>
  <si>
    <t xml:space="preserve">Sửa chửa, nâng cấp Cụm hồ chứa nước huyện Tuyên Hóa </t>
  </si>
  <si>
    <t>Xã Phong Hóa, Thanh Hóa, Thạch Hóa, Châu Hóa, Cao Quảng</t>
  </si>
  <si>
    <t xml:space="preserve">Dự án khu du lịch Phức Hợp </t>
  </si>
  <si>
    <t>Mở rộng và nâng cấp Quốc Lộ 15</t>
  </si>
  <si>
    <t>Thị trấn Đồng Lê</t>
  </si>
  <si>
    <t>Di tích lịch sử trận địa Cồn Phủ phòng không 37</t>
  </si>
  <si>
    <t>Mở rộng chợ Vang</t>
  </si>
  <si>
    <t>Đất giao thông toàn huyện</t>
  </si>
  <si>
    <t>Đất cụm công nghiệp</t>
  </si>
  <si>
    <t>Cum TTCN Thanh - Hương - Lâm</t>
  </si>
  <si>
    <t xml:space="preserve">Cụm TTCN làng nghề </t>
  </si>
  <si>
    <t>Cum TTCN Đức - Thạch - Nam</t>
  </si>
  <si>
    <t>Lò giết mổ gia súc, gia cầm</t>
  </si>
  <si>
    <t>Đất cho hoạt động khoáng sản</t>
  </si>
  <si>
    <t xml:space="preserve">Đá vôi xi măng ( Lèn Đứt Chân) </t>
  </si>
  <si>
    <t>Đá vôi xi măng</t>
  </si>
  <si>
    <t>Đá sét xi măng</t>
  </si>
  <si>
    <t>Lưới điện phân phối nông thôn mạch 2 đường dây trạm biến áp 110kv</t>
  </si>
  <si>
    <t>Lưới điện phân phối nông thôn trạm biến áp 22 kv</t>
  </si>
  <si>
    <t>Trụ sở trạm kiểm lâm Tân Ấp</t>
  </si>
  <si>
    <t xml:space="preserve">Nhà máy dăm keo </t>
  </si>
  <si>
    <t>Bãi chế biến đá vôi của Công ty CP xây dựng Đại Phúc Quảng Bình</t>
  </si>
  <si>
    <t>Đá vôi làm VLXD thông thường</t>
  </si>
  <si>
    <t>Xã Phong Hóa</t>
  </si>
  <si>
    <t>Cát sỏi làm VLXD thông thường</t>
  </si>
  <si>
    <t>Xã Thanh Hóa, Hương Hóa, Lâm Hoa</t>
  </si>
  <si>
    <t>Xã Đức Hóa, Thạch Hóa, Nam Hóa</t>
  </si>
  <si>
    <t>Trạm bảo vệ rừng</t>
  </si>
  <si>
    <t>5.2</t>
  </si>
  <si>
    <t>5.3</t>
  </si>
  <si>
    <t>6.4</t>
  </si>
  <si>
    <t>6.6</t>
  </si>
  <si>
    <t>Các xã, thị trấn trong huyện</t>
  </si>
  <si>
    <t xml:space="preserve">Cụm TTCN </t>
  </si>
  <si>
    <t xml:space="preserve">Ban chỉ huy quân sự huyên </t>
  </si>
  <si>
    <t>Cửa hàng xăng dầu Hồng Vân số 5 của Công ty TNHH Hồng Vân</t>
  </si>
  <si>
    <t>Cơ sở sản xuất hương</t>
  </si>
  <si>
    <t>Bãi tập kết vật liệu (Công ty Mai Thanh)</t>
  </si>
  <si>
    <t>Đá sét làm nguyên liệu xi măng
của Cty Cosevco I</t>
  </si>
  <si>
    <t>Đường giao thông nâng cao năng lực phòng cháy chữa cháy</t>
  </si>
  <si>
    <t>Trường mầm non xã Lâm Hoá</t>
  </si>
  <si>
    <t>Trụ sở của tổ chức sự nghiệp các xã</t>
  </si>
  <si>
    <t>Chuyển mục đích đất ở đô thi</t>
  </si>
  <si>
    <t>Đất làm nghĩa trang, nghĩa địa</t>
  </si>
  <si>
    <t>Đất trồng rừng sản xuất</t>
  </si>
  <si>
    <t xml:space="preserve">Đất trồng cao su </t>
  </si>
  <si>
    <t>Đất nuôi trồng thủy sản</t>
  </si>
  <si>
    <t>5.4</t>
  </si>
  <si>
    <t>7.3</t>
  </si>
  <si>
    <t>7.4</t>
  </si>
  <si>
    <t>7.6</t>
  </si>
  <si>
    <t>7.7</t>
  </si>
  <si>
    <t xml:space="preserve">Các xã, thị trấn </t>
  </si>
  <si>
    <t>Nghĩa trang, nghĩa địa</t>
  </si>
  <si>
    <t>Xã Cao Quảng, Thanh Hóa, Nam Hóa</t>
  </si>
  <si>
    <t>TT</t>
  </si>
  <si>
    <t>Địa điểm</t>
  </si>
  <si>
    <t>Đất công trình bưu chính viễn thông</t>
  </si>
  <si>
    <t>TBĐ17 (TS 152, 154, 155); TBĐ12 (TS 708); TBĐ3 (TS 487); TBĐ6 (TS 476); TBĐ13 (TS 464)</t>
  </si>
  <si>
    <t>1.1.1</t>
  </si>
  <si>
    <t>1.1.2</t>
  </si>
  <si>
    <t>1.1.3</t>
  </si>
  <si>
    <t>1.1.4</t>
  </si>
  <si>
    <t>1.1.5</t>
  </si>
  <si>
    <t>1.1.7</t>
  </si>
  <si>
    <t>1.1.9</t>
  </si>
  <si>
    <t>1.1.11</t>
  </si>
  <si>
    <t>1.1.12</t>
  </si>
  <si>
    <t>1.1.13</t>
  </si>
  <si>
    <t>1.4.1</t>
  </si>
  <si>
    <t>1.5</t>
  </si>
  <si>
    <t>1.5.2</t>
  </si>
  <si>
    <t>1.6</t>
  </si>
  <si>
    <t>1.6.1</t>
  </si>
  <si>
    <t>1.6.3</t>
  </si>
  <si>
    <t>1.7</t>
  </si>
  <si>
    <t>1.7.1</t>
  </si>
  <si>
    <t>4.3</t>
  </si>
  <si>
    <t>4.5</t>
  </si>
  <si>
    <t>4.6</t>
  </si>
  <si>
    <t>4.7</t>
  </si>
  <si>
    <t>4.8</t>
  </si>
  <si>
    <t>4.9</t>
  </si>
  <si>
    <t>4.10</t>
  </si>
  <si>
    <t>4.11</t>
  </si>
  <si>
    <t>4.12</t>
  </si>
  <si>
    <t>4.13</t>
  </si>
  <si>
    <t>4.14</t>
  </si>
  <si>
    <t>4.15</t>
  </si>
  <si>
    <t>4.16</t>
  </si>
  <si>
    <t>4.17</t>
  </si>
  <si>
    <t>4.19</t>
  </si>
  <si>
    <t>Công trình dự án quan trọng Quốc gia do Quốc Hội quyết định chủ trương đầu tư mà phải thu hồi</t>
  </si>
  <si>
    <t>I.2.1</t>
  </si>
  <si>
    <t>I.2.2</t>
  </si>
  <si>
    <t>Đất ở tại nông thôn các xã</t>
  </si>
  <si>
    <t>Trạm BTS</t>
  </si>
  <si>
    <t>Hạng mục</t>
  </si>
  <si>
    <t>Diện tích (ha)</t>
  </si>
  <si>
    <t>LẤY TỪ LOẠI ĐẤT (ha)</t>
  </si>
  <si>
    <t>Địa điểm
(xã, phường, 
thị trấn)</t>
  </si>
  <si>
    <t>Vị trí trên bản đồ địa chính (Số tờ bản đồ, số thữa)</t>
  </si>
  <si>
    <t>Xã Đức Hóa, Thạch Hóa</t>
  </si>
  <si>
    <t xml:space="preserve">Cơ sở cưa xẻ gỗ </t>
  </si>
  <si>
    <t>Trường mầm non Tân Thủy</t>
  </si>
  <si>
    <t xml:space="preserve">Mở rộng trụ sở UBND xã </t>
  </si>
  <si>
    <t>Nhà sinh hoạt cộng đồng thôn 2</t>
  </si>
  <si>
    <t>Cửa hàng xăng dầu Hồng Vân số 6 của Công ty TNHH Hồng Vân</t>
  </si>
  <si>
    <t>Cơ sở giết mổ gia súc tập trung</t>
  </si>
  <si>
    <t>Đường liên xã Thuận Hóa, Kim Hóa</t>
  </si>
  <si>
    <t>Xã Thuận Hóa, Kim Hóa</t>
  </si>
  <si>
    <t>Chợ Xã Lâm Hóa</t>
  </si>
  <si>
    <t>Chợ Xã Kim Hóa</t>
  </si>
  <si>
    <t>Đường liên xã Nam Hóa, Thạch Hóa</t>
  </si>
  <si>
    <t>Kè chống sạt lở bờ sông</t>
  </si>
  <si>
    <t>Đất sinh hoạt cộng đồng</t>
  </si>
  <si>
    <t>DANH MỤC CÔNG TRÌNH DỰ ÁN KẾ HOẠCH NĂM 2018 HUYỆN TUYÊN HÓA</t>
  </si>
  <si>
    <t>Xã Mai Hóa, Tiến Hóa</t>
  </si>
  <si>
    <t>Nhà sinh hoạt cộng đồng thôn 3</t>
  </si>
  <si>
    <t>Mở rộng nhà sinh hoạt cộng đồng thôn Bàu 3</t>
  </si>
  <si>
    <t>Nhà sinh hoạt cộng đồng xã</t>
  </si>
  <si>
    <t>1.6.2</t>
  </si>
  <si>
    <t>Bãi tập kết VLXD</t>
  </si>
  <si>
    <t>Cơ sở kinh doanh tổng hợp</t>
  </si>
  <si>
    <t>Trường mầm non Mai Hóa</t>
  </si>
  <si>
    <t>Hợp tác xã Tân Vĩnh Phát</t>
  </si>
  <si>
    <t>Làng nghề Cao Quảng</t>
  </si>
  <si>
    <t>1.1.6</t>
  </si>
  <si>
    <t>1.1.8</t>
  </si>
  <si>
    <t>1.1.10</t>
  </si>
  <si>
    <t>1.2.1</t>
  </si>
  <si>
    <t>1.2.2</t>
  </si>
  <si>
    <t>1.3.1</t>
  </si>
  <si>
    <t>1.3.2</t>
  </si>
  <si>
    <t>1.5.1</t>
  </si>
  <si>
    <t>1.5.3</t>
  </si>
  <si>
    <t>1.5.4</t>
  </si>
  <si>
    <t>1.5.5</t>
  </si>
  <si>
    <t>1.5.6</t>
  </si>
  <si>
    <t>1.7.2</t>
  </si>
  <si>
    <t>1.7.3</t>
  </si>
  <si>
    <t>1.7.4</t>
  </si>
  <si>
    <t>1.7.5</t>
  </si>
  <si>
    <t>4.4</t>
  </si>
  <si>
    <t>4.20</t>
  </si>
  <si>
    <t>3.2</t>
  </si>
  <si>
    <t>6.1</t>
  </si>
  <si>
    <t>7.2</t>
  </si>
  <si>
    <t>10.2</t>
  </si>
  <si>
    <t>10.3</t>
  </si>
  <si>
    <t>10.4</t>
  </si>
  <si>
    <t>10.5</t>
  </si>
  <si>
    <t>10.6</t>
  </si>
  <si>
    <t>10.7</t>
  </si>
  <si>
    <t>5.5</t>
  </si>
  <si>
    <t>5.6</t>
  </si>
  <si>
    <t>5.7</t>
  </si>
  <si>
    <t>5.8</t>
  </si>
  <si>
    <t>5.9</t>
  </si>
  <si>
    <t>5.10</t>
  </si>
  <si>
    <t>Đất thương mại dịch vụ dọc Quốc lộ 12 A</t>
  </si>
  <si>
    <t>Đất thương mại dịch vụ dọc Quốc lộ 15</t>
  </si>
  <si>
    <t>5.11</t>
  </si>
  <si>
    <t>6.5</t>
  </si>
  <si>
    <t>6.7</t>
  </si>
  <si>
    <t>6.8</t>
  </si>
  <si>
    <t>6.9</t>
  </si>
  <si>
    <t>6.10</t>
  </si>
  <si>
    <t>6.11</t>
  </si>
  <si>
    <t>7.5</t>
  </si>
  <si>
    <t>7.8</t>
  </si>
  <si>
    <t>7.9</t>
  </si>
  <si>
    <t>7.10</t>
  </si>
  <si>
    <t>7.11</t>
  </si>
  <si>
    <t>7.12</t>
  </si>
  <si>
    <t>7.13</t>
  </si>
  <si>
    <t>7.14</t>
  </si>
  <si>
    <t>Bãi tập kết VLXD Công ty Châu Tuấn</t>
  </si>
  <si>
    <t>Bãi tập kết VLXD Công ty Anh Đức</t>
  </si>
  <si>
    <t>Khu vực cần chuyển mục đích sử dụng đất để thực hiện việc nhân chuyển nhượng, thuê quyền sử dụng đất nhận góp vốn bằng quyền sử dụng đất</t>
  </si>
  <si>
    <t>Nhà sinh hoạt cộng đồng trung tâm xã Hương Hóa</t>
  </si>
  <si>
    <t>Nâng cấp sân thể dục, thể thao huyện Tuyên Hóa</t>
  </si>
  <si>
    <t>Sân thể dục, thể thao</t>
  </si>
  <si>
    <t>Hiện trạng SDD 2016 Huyện Tuyên Hóa</t>
  </si>
  <si>
    <t>Loại đất</t>
  </si>
  <si>
    <t>Ký hiệu</t>
  </si>
  <si>
    <t>Tổng diện tích
toàn huyện</t>
  </si>
  <si>
    <t>Tổng diện tích đất của đơn vị hành chính</t>
  </si>
  <si>
    <t xml:space="preserve">Đất nông nghiệp </t>
  </si>
  <si>
    <t>NNP</t>
  </si>
  <si>
    <t xml:space="preserve">Đất trồng lúa  </t>
  </si>
  <si>
    <t>LUA</t>
  </si>
  <si>
    <t xml:space="preserve">Đất chuyên trồng lúa nước </t>
  </si>
  <si>
    <t>LUC</t>
  </si>
  <si>
    <t>Đất trồng lúa nương</t>
  </si>
  <si>
    <t>LUN</t>
  </si>
  <si>
    <t>Đất trồng lúa nước còn lại</t>
  </si>
  <si>
    <t>LUK</t>
  </si>
  <si>
    <t xml:space="preserve">Đất trồng cây hàng năm khác  </t>
  </si>
  <si>
    <t>HNK</t>
  </si>
  <si>
    <t xml:space="preserve">Đất trồng cây lâu năm  </t>
  </si>
  <si>
    <t>CLN</t>
  </si>
  <si>
    <t xml:space="preserve">Đất rừng phòng hộ </t>
  </si>
  <si>
    <t>RPH</t>
  </si>
  <si>
    <t xml:space="preserve">Đất rừng đặc dụng </t>
  </si>
  <si>
    <t>RDD</t>
  </si>
  <si>
    <t xml:space="preserve">Đất rừng sản xuất  </t>
  </si>
  <si>
    <t>RSX</t>
  </si>
  <si>
    <t xml:space="preserve">Đất nuôi trồng thuỷ sản   </t>
  </si>
  <si>
    <t>NTS</t>
  </si>
  <si>
    <t xml:space="preserve">Đất làm muối </t>
  </si>
  <si>
    <t>LMU</t>
  </si>
  <si>
    <t xml:space="preserve">Đất nông nghiệp khác  </t>
  </si>
  <si>
    <t xml:space="preserve">Đất phi nông nghiệp  </t>
  </si>
  <si>
    <t>PNN</t>
  </si>
  <si>
    <t xml:space="preserve">Đất quốc phòng  </t>
  </si>
  <si>
    <t xml:space="preserve">Đất an ninh  </t>
  </si>
  <si>
    <t xml:space="preserve">Đất khu công nghiệp  </t>
  </si>
  <si>
    <t>SKK</t>
  </si>
  <si>
    <t>SKN</t>
  </si>
  <si>
    <t>Đất khu chế xuất</t>
  </si>
  <si>
    <t>SKT</t>
  </si>
  <si>
    <t xml:space="preserve">Đất thương mại, dịch vụ  </t>
  </si>
  <si>
    <t xml:space="preserve">Đất cơ sở sản xuất phi nông nghiệp  </t>
  </si>
  <si>
    <t xml:space="preserve">Đất sử dụng cho hoạt động khoáng sản  </t>
  </si>
  <si>
    <t>SKS</t>
  </si>
  <si>
    <t>Đất phát triển hạ tầng</t>
  </si>
  <si>
    <t>DHT</t>
  </si>
  <si>
    <t>Đất thuỷ lợi</t>
  </si>
  <si>
    <t>Đất công trình năng lượng</t>
  </si>
  <si>
    <t>Đất cơ sở văn hoá</t>
  </si>
  <si>
    <t>Đất cơ sở giáo dục - đào tạo</t>
  </si>
  <si>
    <t>Đất cơ sở nghiên cứu khoa học</t>
  </si>
  <si>
    <t>Đất cơ sở dịch vụ về xã hội</t>
  </si>
  <si>
    <t xml:space="preserve">Đất có di tích lịch sử - văn hóa  </t>
  </si>
  <si>
    <t>DDT</t>
  </si>
  <si>
    <t xml:space="preserve">Đất danh lam thắng cảnh   </t>
  </si>
  <si>
    <t>DDL</t>
  </si>
  <si>
    <t xml:space="preserve">Đất ở tại nông thôn  </t>
  </si>
  <si>
    <t xml:space="preserve">Đất xây dựng trụ sở cơ quan  </t>
  </si>
  <si>
    <t xml:space="preserve">Đất xây dựng trụ sở của tổ chức sự nghiệp </t>
  </si>
  <si>
    <t xml:space="preserve">Đất xây dựng cơ sở ngoại giao   </t>
  </si>
  <si>
    <t>DNG</t>
  </si>
  <si>
    <t xml:space="preserve">Đất cơ sở tôn giáo   </t>
  </si>
  <si>
    <t xml:space="preserve">Đất làm nghĩa trang, nghĩa địa, nhà tang lễ, nhà hỏa táng </t>
  </si>
  <si>
    <t>NTD</t>
  </si>
  <si>
    <t xml:space="preserve">Đất khu vui chơi, giải trí công cộng  </t>
  </si>
  <si>
    <t>DKV</t>
  </si>
  <si>
    <t xml:space="preserve">Đất cơ sở tín ngưỡng   </t>
  </si>
  <si>
    <t xml:space="preserve">Đất sông, ngòi, kênh, rạch, suối    </t>
  </si>
  <si>
    <t>SON</t>
  </si>
  <si>
    <t xml:space="preserve">Đất có mặt nước chuyên dùng   </t>
  </si>
  <si>
    <t>MNC</t>
  </si>
  <si>
    <t xml:space="preserve">Đất phi nông nghiệp khác  </t>
  </si>
  <si>
    <t>PNK</t>
  </si>
  <si>
    <t xml:space="preserve">Đất chưa sử dụng  </t>
  </si>
  <si>
    <t>CSD</t>
  </si>
  <si>
    <t>Đất bằng chưa sử dụng</t>
  </si>
  <si>
    <t>BCS</t>
  </si>
  <si>
    <t>Đất đồi núi chưa sử dụng</t>
  </si>
  <si>
    <t>DCS</t>
  </si>
  <si>
    <t>Núi đá không có rừng cây</t>
  </si>
  <si>
    <t>NCS</t>
  </si>
  <si>
    <t>Đất khu công nghệ cao*</t>
  </si>
  <si>
    <t>KCN</t>
  </si>
  <si>
    <t>Đất khu kinh tế*</t>
  </si>
  <si>
    <t>KKT</t>
  </si>
  <si>
    <t>Đất đô thị*</t>
  </si>
  <si>
    <t>KDT</t>
  </si>
  <si>
    <t>KHU CHỨC NĂNG*</t>
  </si>
  <si>
    <t>Khu vực chuyên trồng lúa nước</t>
  </si>
  <si>
    <t>KVL</t>
  </si>
  <si>
    <t>Khu vực chuyên trồng cây công nghiệp lâu năm</t>
  </si>
  <si>
    <t>KVN</t>
  </si>
  <si>
    <t>Khu vực rừng phòng hộ</t>
  </si>
  <si>
    <t>KPH</t>
  </si>
  <si>
    <t>Khu vực rừng đặc dụng</t>
  </si>
  <si>
    <t>KDD</t>
  </si>
  <si>
    <t>Khu vực rừng sản xuất</t>
  </si>
  <si>
    <t>KSX</t>
  </si>
  <si>
    <t>Khu vực công nghiệp, cụm công nghiệp</t>
  </si>
  <si>
    <t>KKN</t>
  </si>
  <si>
    <t>Khu đô thị-thương mại - dịch vụ</t>
  </si>
  <si>
    <t>KDV</t>
  </si>
  <si>
    <t>Khu du lịch</t>
  </si>
  <si>
    <t>KDL</t>
  </si>
  <si>
    <t>Khu ở, làng nghề, sản xuất phi nông nghiệp nông thôn</t>
  </si>
  <si>
    <t>KON</t>
  </si>
  <si>
    <t>Ghi chú: * Không tổng hợp khi tính tổng diện tích tự nhiên</t>
  </si>
  <si>
    <t>Xã Lê Hóa, Kim Hóa, Hương Hóa</t>
  </si>
  <si>
    <t>Xã Tiến Hóa, Mai Hóa, Phong Hóa, Đức Hóa, Nam Hóa, Sơn Hóa, TT Đồng Lê</t>
  </si>
  <si>
    <t>Xã Tiến Hóa, Mai Hóa, Châu Hóa, Cao Quảng</t>
  </si>
  <si>
    <t>Các xã, thị trấn</t>
  </si>
  <si>
    <t>Đất tín ngưỡng</t>
  </si>
  <si>
    <t>Chuyển mục đích đất vườn liền kề đất ở sang đất ở đô thị</t>
  </si>
  <si>
    <t>Xã Nam Hóa, Thạch Hóa</t>
  </si>
  <si>
    <t>Mở rộng trường PTDT bán trú tiểu học và THCS</t>
  </si>
  <si>
    <t>Các xã trong huyện</t>
  </si>
  <si>
    <t>4.18</t>
  </si>
  <si>
    <t>4.21</t>
  </si>
  <si>
    <t>Chuyển mục đích đất vườn liền kề đất ở sang đất ở nông thôn</t>
  </si>
  <si>
    <t>ko co</t>
  </si>
  <si>
    <t>TBD 15(TS 31)</t>
  </si>
  <si>
    <t>TBD 13(TS 34)</t>
  </si>
  <si>
    <t>TBD 20 (TS 90-93,105-108)</t>
  </si>
  <si>
    <t>TBĐ25 (TS 35, 42,43,44)</t>
  </si>
  <si>
    <t>TBĐ11 (TS 41, 46, 47, 48, 49, 212); TBĐ 12 (TS 7, 17, 18,19, 23 ); TBĐ 5 (TS 170, 152); TBĐ 13 (TS 234, 863, 951, 885, 886, 889); TBĐ 15 (TS 5, 233);TBĐ 22 (TS 50, 65, 105, 107, 576) TBĐ 24 (TS 138, 139);TBĐ18 (TS 3)</t>
  </si>
  <si>
    <t>TBD (TS 29), TBD 2 (TS 23). TBD 4 (TS 772, 659), TBĐ 7( TS73,213,291, 290,270)</t>
  </si>
  <si>
    <t>TBĐ 6( TS 345,384,344,424,385,455,456,453) TBĐ 11(TS212) TBĐ 5(TS 330)</t>
  </si>
  <si>
    <t>TBD22 (TS 6); TBD 20 (TS 286, 287); TBD 18 (TS 6, 128); TBD 5 (TS 34, 505); TBD 4 (TS 574, 572); TBD 19 (TS 13,22)</t>
  </si>
  <si>
    <t>TBD 7(TS 152,153,175,178,174,184,185,182,183,211,224,226,271) TBD18, TBD17(TS 182)TBD12(TS40)TBD 13</t>
  </si>
  <si>
    <t>TBD 5(TS 875,876,877,878,912) TBD 18(TS 145,146,149,183,181,188,493) TBD 16(74,88,111,125,126,39,133,167,168,166,151,268)</t>
  </si>
  <si>
    <t>TBD 4(TS57,59,66,96,154,16);TBD1(TS162,205);TBD 5(TS22,28,652,59,322,411,452);TBD 6(TS268,341);TBD 10(TS382,447,384,385,220,237,312,333); TBD11(TS 590,653,546);TBD14(77,21)TBD13(TS47)TBD11(TS423,488)TBD16(TS 113,114)</t>
  </si>
  <si>
    <t>TBD7</t>
  </si>
  <si>
    <t>TBD7(TS77,78,80,81,82,514,515,516,517,85,86,87,88,89,91,92,93,518)</t>
  </si>
  <si>
    <t>TBD42(TS107)</t>
  </si>
  <si>
    <t>TBD 23</t>
  </si>
  <si>
    <t>TBD19;TBD39(TS82)</t>
  </si>
  <si>
    <t>TBD16(TS128,127,148,149,160,161,159)</t>
  </si>
  <si>
    <t>TBD43(29,56,57,58,59,61,62,7172,90,37,78);TBD15(TS2,3,27);TBD10(161,162,163,164,165,187,139);TBD1(TS1)TBD2(TS37,23,46)TBD27(TS54,61 đến 68)TBD28(TS 144)TBD37(TS96,97,116,118 đến 121,124,125,126)TBD18(TS70,12,16)TBD50(TS764)</t>
  </si>
  <si>
    <t>TBD17(89,90,91,92,93,94)</t>
  </si>
  <si>
    <t>TBD 11(TS174,111,110,112,175,236,237,238,239,240)</t>
  </si>
  <si>
    <t>TBD19(TS 22)</t>
  </si>
  <si>
    <t>TBD23(TS273)TBD14(TS43,44)</t>
  </si>
  <si>
    <t>TBD6</t>
  </si>
  <si>
    <t>TBD15(TS31)</t>
  </si>
  <si>
    <t>TBD14(TS79)</t>
  </si>
  <si>
    <t>TBD6(TS193,194,85) TBD7(TS454) TBD10(TS9)</t>
  </si>
  <si>
    <t>TBD6(TS141)</t>
  </si>
  <si>
    <t>TBD6(154,155,156,166,175,742)</t>
  </si>
  <si>
    <t>TBD30(TS 33,54,66)</t>
  </si>
  <si>
    <t>TBD44(TS31,44)</t>
  </si>
  <si>
    <t>TBD21(TS106)</t>
  </si>
  <si>
    <t>TBD 37(TS380,381,403,404,405)</t>
  </si>
  <si>
    <t>TBD31(TS 57,75,88,158)TBD30(TS329,330,320,363,181,318)TBD24(TS 121,137,138,159)TBD25(TS212,220)TBD36(130,113,114,126,178,264,258)TBD29(TS101,132)TBD4(TS61,136)TBD8(TS 38,43)</t>
  </si>
  <si>
    <t>TBD 31(TS429,) TBD27(TS 3)</t>
  </si>
  <si>
    <t>TBD23(TS37)TBD 24</t>
  </si>
  <si>
    <t>TBD23(TS 64,173,120)TBD26(TS114)TBD22(TS179)TBD26(TS94)TBD40(TS154)TBD34(TS102)TBD25</t>
  </si>
  <si>
    <t>TBD18(TS1554,665,1438,1473)TBD8(TS739)TBD15(TS499,1034)TBD35(TS132)</t>
  </si>
  <si>
    <t>TBD11(TS534)</t>
  </si>
  <si>
    <t>TBD5(TS953)</t>
  </si>
  <si>
    <t>TBD8(TS43,44,40)TBD10(TS74)TBD8(TS34)TBD7(TS77,37)TBD4(TS 173)TBD5(TS125)TBD9(TS5,38)</t>
  </si>
  <si>
    <t>TBD7(TS205,153)</t>
  </si>
  <si>
    <t>TBD10(TS82,5,13)TBD8(TS38,37,46)TBD2(TS2,25</t>
  </si>
  <si>
    <t>TBD10(TS23</t>
  </si>
  <si>
    <t>TBD10(TS9)</t>
  </si>
  <si>
    <t>TBD8(TS68)</t>
  </si>
  <si>
    <t>TBD 16 (TS 264)</t>
  </si>
  <si>
    <t>TBD 8 (TS 229)</t>
  </si>
  <si>
    <t>TBD9(TS223)</t>
  </si>
  <si>
    <t>TBD4(TS319,348,349,600)TBD22(TS389)TBD8(98,17,8)TBD9(TS95)</t>
  </si>
  <si>
    <t>TBD45(TS248,255,261)</t>
  </si>
  <si>
    <t>TBD36(TS10,6,1,14,4)</t>
  </si>
  <si>
    <t>TBD7(TS14)</t>
  </si>
  <si>
    <t>TBĐ 26 TS 30, 38, 40, 41, 42, 43.</t>
  </si>
  <si>
    <t>TBĐ 31 TS 429 ; TBĐ 27 TS 3.</t>
  </si>
  <si>
    <t>TBĐ 18 TS113</t>
  </si>
  <si>
    <t>TBĐ 17 TS 74</t>
  </si>
  <si>
    <t>TBĐ 4 TS 61</t>
  </si>
  <si>
    <t>TBĐ 30 TS 33, 54, 66</t>
  </si>
  <si>
    <t>TBĐ 7 TS14</t>
  </si>
  <si>
    <t>TBĐ 8 TS 277,  278,  310,  307,  308,  309, 336, 337, 362, 394</t>
  </si>
  <si>
    <t>TBĐ 17 TS 4</t>
  </si>
  <si>
    <t>TBĐ 18 TS 1554, 665, 1438, 1473; TBĐ 8 TS739; TBĐ 15 TS 499, 1034 ;TBĐ 35 TS132.</t>
  </si>
  <si>
    <t xml:space="preserve">TBĐ 25 TS 40, 174 </t>
  </si>
  <si>
    <t>TBĐ 24</t>
  </si>
  <si>
    <t xml:space="preserve">TBĐ 9 </t>
  </si>
  <si>
    <t>TBĐ 11 TS 174, 111, 110, 112, 175, 236, 237, 238, 239, 240</t>
  </si>
  <si>
    <t>TBĐ 13 TS 34</t>
  </si>
  <si>
    <t>TBĐ 15 TS 31</t>
  </si>
  <si>
    <t>TBĐ 7</t>
  </si>
  <si>
    <t>TBĐ 15 TS31</t>
  </si>
  <si>
    <t>TBĐ 9 TS 223</t>
  </si>
  <si>
    <t>TBĐ 7 TS 72, 77, 78, 89</t>
  </si>
  <si>
    <t>TBĐ 17 TS 89, 90, 91, 92, 93, 94</t>
  </si>
  <si>
    <t>TBĐ 5 TS 953</t>
  </si>
  <si>
    <t xml:space="preserve">TBĐ 7 TS 205, 153 </t>
  </si>
  <si>
    <t>TBĐ 45 TS248, 255, 261</t>
  </si>
  <si>
    <t>TBĐ 16 TS 264</t>
  </si>
  <si>
    <t>TBĐ 23 TS37 ;TBĐ 24</t>
  </si>
  <si>
    <t>TBĐ 5 TS 875, 876, 877, 878, 912 ; TBĐ 18 TS 145, 146, 149, 183, 181, 188, 493; TBĐ 16 74, 88, 111, 125, 126, 39, 133, 167, 168, 166, 151, 268)</t>
  </si>
  <si>
    <t>TBĐ10 TS 82,5,13 ;TBĐ 8 TS 38,37,46 TBĐ 2 TS2,25</t>
  </si>
  <si>
    <t>TBĐ 6 TS 345,384,344,424,385,455,456,453; TBĐ 11 TS212; TBĐ 5 TS 330</t>
  </si>
  <si>
    <t>TBĐ 43 29, 56, 57, 58, 59, 61, 62, 71, 72, 90, 37, 78 ;TBĐ 15 TS2,3,27 ;TBĐ 10 161, 162, 163, 164, 165, 187, 139 ;TBĐ 1 TS1; TBĐ 2 TS37,23,46; TBĐ 27  TS 54, 61 đến 68 ;TBĐ 28 TS 144; TBĐ 37 TS 96, 97, 116 118 đến 121, 124, 125, 126); TBĐ 18  TS 70, 12, 16; TBĐ50  TS764</t>
  </si>
  <si>
    <t>TBD7 TS 77, 78, 80, 81, 82, 514, 515, 516, 517, 85, 86, 87, 88, 89 ,91, 92, 93, 518</t>
  </si>
  <si>
    <t xml:space="preserve">TBĐ 14 TS79 </t>
  </si>
  <si>
    <t xml:space="preserve">TBĐ 19 TS 22 </t>
  </si>
  <si>
    <t>TBĐ 38 TS 148,149,150</t>
  </si>
  <si>
    <t>TBĐ 48 TS 85, 89, 55, 90, 106, 107</t>
  </si>
  <si>
    <t>TBĐ 48 TS 1132</t>
  </si>
  <si>
    <t>TBĐ 12 TS 837</t>
  </si>
  <si>
    <t>TBĐ 13 TS 246</t>
  </si>
  <si>
    <t>TBĐ 20 TS 90 đến 93, 105 đến 108</t>
  </si>
  <si>
    <t>TBĐ 7 TS 422, 429,473</t>
  </si>
  <si>
    <t>TBĐ 14</t>
  </si>
  <si>
    <t>TBĐ 15</t>
  </si>
  <si>
    <t>TBĐ 40 TS 371</t>
  </si>
  <si>
    <t>TBĐ 26 BĐLN</t>
  </si>
  <si>
    <t>TBĐ 42 TS107</t>
  </si>
  <si>
    <t>TBĐ 8 TS 229</t>
  </si>
  <si>
    <t>TBĐ 26 TS 103</t>
  </si>
  <si>
    <t>TBĐ 16 TS 128, 127, 148, 149, 160, 161, 159</t>
  </si>
  <si>
    <t>TBĐ 21 TS106</t>
  </si>
  <si>
    <t>TBĐ 4 TS57, 59 ,66, 96, 154, 16); TBĐ 1  TS 162, 205 ;TBĐ 5  TS 22, 28, 652, 59 ,322, 411, 452;TBĐ 6 TS268,341 ;TBĐ 10 TS382, 447,384, 385, 220, 237, 312, 333 ; TBĐ11 TS 590,653,546 ;TBĐ 14 77,21; TBĐ13 TS47 ; TBĐ 11  TS423,488; TBĐ16 TS 113,114</t>
  </si>
  <si>
    <t>TBĐ 8 TS43, 44, 40 ;TBĐ 10 TS74; TBĐ 8 TS34; TBĐ 7  TS77, 37; TBĐ 4 TS 173; TBĐ 5 TS125; TBĐ 9 TS5,38</t>
  </si>
  <si>
    <t>TBĐ 22 TS 6; TBĐ 20 TS 286, 287; TBD 18 TS 6, 128; TBĐ 5 TS 34, 505; TBĐ 4 TS 574, 572; TBĐ 19 TS 13,22</t>
  </si>
  <si>
    <t>TBĐ 37  TS 380, 381, 403, 404, 405</t>
  </si>
  <si>
    <t xml:space="preserve">TBĐ 44 TS 31, 44 </t>
  </si>
  <si>
    <t>TBĐ 6 TS 154, 155, 156, 166, 175, 742</t>
  </si>
  <si>
    <t xml:space="preserve">TBĐ 11 TS 534 </t>
  </si>
  <si>
    <t>TBĐ 19; TBĐ 39 TS 82</t>
  </si>
  <si>
    <t>TBĐ 13 TS 368, 369, 393, 394</t>
  </si>
  <si>
    <t>TBĐ 5</t>
  </si>
  <si>
    <t>TBĐ 48 BĐLN</t>
  </si>
  <si>
    <t>TBĐ 6 TS 6</t>
  </si>
  <si>
    <t xml:space="preserve">Đất có mặt nước chuyên dùng </t>
  </si>
  <si>
    <t>Cao Quảng (TBĐ 27); Châu Hóa (TBĐ 13, 15); Tiến Hóa (TBĐ 16, 22, 28, 35, 40, 41)</t>
  </si>
  <si>
    <t>Tiến Hóa (TBĐ 1, 3, 9, 10, 17, 18, 19, 20, 27, 28, 29, 37,38,39); Mai Hóa (TBĐ 7, 10, 15, 16, 17, 18, 19, 20, 30, 31, 37, 40</t>
  </si>
  <si>
    <t>Đức Hóa (TBĐ 9, 10); Thạch Hóa (TBĐ 47, 48)</t>
  </si>
  <si>
    <t>Kim Hóa ( TBĐ 42, 45, 46)</t>
  </si>
  <si>
    <t>Xã Kim Hóa (TBĐ 33, 34, 35, 39)</t>
  </si>
  <si>
    <t>TBĐ 23, 24, 27</t>
  </si>
  <si>
    <t>TBĐ 13</t>
  </si>
  <si>
    <t>Đức Hóa (TBĐ 14, 15, 16, 17, 18 )</t>
  </si>
  <si>
    <t>Kim Hóa ( TBĐ 37, 40, 41); Thuận Hóa (TBĐ 3)</t>
  </si>
  <si>
    <t>Nam Hóa ( TBĐ 5, 6, 10, 11, 12)</t>
  </si>
  <si>
    <t>TBĐ 18</t>
  </si>
  <si>
    <t>TBĐ 6</t>
  </si>
  <si>
    <t>TBĐ 8 TS 68</t>
  </si>
  <si>
    <t>TBĐ 6  TS 141</t>
  </si>
  <si>
    <t>TBĐ 6 TS 427</t>
  </si>
  <si>
    <t>TBĐ 11 TS76, 132, 94, 120, 107</t>
  </si>
  <si>
    <t>TBĐ 14 TS 90 đến 93, 101 đến 113, 119 đến 131; TBĐ 28</t>
  </si>
  <si>
    <t>TBĐ 17 TS 152, 154, 155; TBĐ 12  TS 708; TBĐ 3 TS 487 ; TBĐ 6 TS 476; TBĐ 13  TS 464</t>
  </si>
  <si>
    <t>TBĐ 14 TS 337</t>
  </si>
  <si>
    <t>TBĐ 25 TS 35, 42, 43, 44</t>
  </si>
  <si>
    <t>TBĐ 10 TS9</t>
  </si>
  <si>
    <t>BIỂU 10/CH</t>
  </si>
  <si>
    <t xml:space="preserve"> TBĐ 48 ( BĐLN)</t>
  </si>
  <si>
    <t>CT</t>
  </si>
  <si>
    <t>STT</t>
  </si>
  <si>
    <t>TBĐ 15 TS 512, 585, 525, 526, 549, 544, 586, 587, 588</t>
  </si>
  <si>
    <t>Mai Hóa (TBĐ 41 TS 1751, 1773, 1772, 1794, 1807, 1806, 1805, 1824, 1825); Tiến Hóa (TBĐ 48 TS 1073, 1072)</t>
  </si>
  <si>
    <t>TBĐ 9; TBĐ 30</t>
  </si>
  <si>
    <t>TBĐ 15 TS 21</t>
  </si>
  <si>
    <t>TBĐ 6 TS 12</t>
  </si>
  <si>
    <t>TBĐ 24 TS 271</t>
  </si>
  <si>
    <t>TBĐ 28</t>
  </si>
  <si>
    <t>TBĐ 8 TS 32</t>
  </si>
  <si>
    <t>Công an thị trấn Đồng Lê (CT từ KH.2017)</t>
  </si>
  <si>
    <t>Mở rộng nâng cấp Quốc Lộ 12A (CT từ KH.2017)</t>
  </si>
  <si>
    <t>Nâng cấp chống ngập Quốc Lộ 12A (Phía trên cầu chợ Gát) (CT từ KH.2017)</t>
  </si>
  <si>
    <t>Mở rộng và nâng cấp Quốc Lộ 15 (CT từ KH.2017)</t>
  </si>
  <si>
    <t>Nâng cấp Tỉnh Lộ 559 (CT từ KH.2017)</t>
  </si>
  <si>
    <t>Đường giao thông từ bản Cà Xen đến cột mốc 516 (CT từ KH.2017)</t>
  </si>
  <si>
    <t>Đường vào hai bên cầu Phú Xuân (CT từ KH.2017)</t>
  </si>
  <si>
    <t>Cầu, đường giao thông Ngọc Lâm - Sào Phong (CT từ KH.2017)</t>
  </si>
  <si>
    <t>Đường Giao thông Đức Hóa - Phong Hóa (CT từ KH.2017)</t>
  </si>
  <si>
    <t>Đường giao thông nâng cao năng lực phòng cháy chữa cháy (CT từ KH.2017)</t>
  </si>
  <si>
    <t>Kè chống xói lở bờ Sông Gianh (CT từ KH.2017)</t>
  </si>
  <si>
    <t>Phòng khám đa khoa (CT từ KH.2017)</t>
  </si>
  <si>
    <t>Trường mầm non xã Lâm Hoá (CT từ KH.2017)</t>
  </si>
  <si>
    <t>Trường mầm non Kim Lũ (CT từ KH.2017)</t>
  </si>
  <si>
    <t>Trường mầm non TT Đồng Lê (CT từ KH.2017)</t>
  </si>
  <si>
    <t>Sân thể dục, thể thao (CT từ KH.2017)</t>
  </si>
  <si>
    <t>Chợ Cao Quảng (CT từ KH.2017)</t>
  </si>
  <si>
    <t>Chợ Ống (CT từ KH.2017)</t>
  </si>
  <si>
    <t>Mở rộng chợ Vang (CT từ KH.2017)</t>
  </si>
  <si>
    <t>Khu di tích lịch sử hang Lèn Hà (CT từ KH.2017)</t>
  </si>
  <si>
    <t>Đất xữ lý chôn lấp rác thải (CT từ KH.2017)</t>
  </si>
  <si>
    <t>Khu di giản dân (CT từ KH.2017)</t>
  </si>
  <si>
    <t>Đất ở đô thị (CT từ KH.2017)</t>
  </si>
  <si>
    <t>Trạm khí tượng thủy văn (CT từ KH.2017)</t>
  </si>
  <si>
    <t>Trụ sở trạm kiểm lâm Cao Quảng (CT từ KH.2017)</t>
  </si>
  <si>
    <t>Mở rộng nhà thờ giáo họ Phong Lan (CT từ KH.2017)</t>
  </si>
  <si>
    <t>Mở rộng nhà thờ giáo họ Phong Phú (CT từ KH.2017)</t>
  </si>
  <si>
    <t>Trang trại chăn nuôi tập trung (CT từ KH.2017)</t>
  </si>
  <si>
    <t>Trang trại chăn nuôi bò sinh sản, dê sinh sản và bò thịt, dê thịt (CT từ KH.2017)</t>
  </si>
  <si>
    <t>Khu du lịch Phức Hợp (CT từ KH.2017)</t>
  </si>
  <si>
    <t>Cơ sở kinh doanh nước đóng chai (CT từ KH.2017)</t>
  </si>
  <si>
    <t>Dự án sản xuất vôi bột chất lượng cao (CT từ KH.2017)</t>
  </si>
  <si>
    <t>Bãi chế biến  đá vôi của Công ty CP xây dựng Đại Phúc Quảng Bình (CT từ KH.2017)</t>
  </si>
  <si>
    <t>Đá vôi làm VLXD thông thường (CT từ KH.2017)</t>
  </si>
  <si>
    <t>Sét (Ba Tâm) (CT từ KH.2017)</t>
  </si>
  <si>
    <t>Đất làm vật liệu san lấp (CT từ KH.2017)</t>
  </si>
  <si>
    <t>Đất làm vật liệu san lấp (Núi Cục Mối) (CT từ KH.2017)</t>
  </si>
  <si>
    <t>Đất làm vật liệu san lấp (Thôn Thanh Trúc) (CT từ KH.2017)</t>
  </si>
  <si>
    <t>Cát sỏi làm VLXD thông thường (Đồng Lào) (CT từ KH.2017)</t>
  </si>
  <si>
    <t>Cát sỏi làm VLXD thông thường (Sảo Phong) (CT từ KH.2017)</t>
  </si>
  <si>
    <t>Cát sỏi làm VLXD thông thường (CT từ KH.2017)</t>
  </si>
  <si>
    <t>Đường ống dẫn dầu từ cảng Hòn La, Quảng Bình, Việt Nam sang tỉnh Khăm Muộn, Lào (CT từ KH.2017)</t>
  </si>
  <si>
    <t>Đường nối QL 12A vào khu căn cứ Khe Rôn (CT từ KH.2017)</t>
  </si>
  <si>
    <t>Cát sỏi làm VLXD thông thường ( Ba Tâm) (CT từ KH.2017)</t>
  </si>
  <si>
    <t>Cụm TTCN Tiến Hóa (CT từ KH.2017 có bổ sung)</t>
  </si>
  <si>
    <t>Đá sét làm nguyên liệu xi măng của Cty Cosevco I (CT từ KH.2017 có bổ sung)</t>
  </si>
  <si>
    <t>Nhà thờ giáo họ Minh Tú</t>
  </si>
  <si>
    <t>Mở rộng nhà thờ giáo họ Đình Sơn</t>
  </si>
  <si>
    <t>TBĐ 19 TS 54</t>
  </si>
  <si>
    <t>8.3</t>
  </si>
  <si>
    <t>8.4</t>
  </si>
  <si>
    <t>Nhà máy chế biến tinh bột</t>
  </si>
  <si>
    <t>6.12</t>
  </si>
  <si>
    <t>TBĐ 44 TS 1484, 1096</t>
  </si>
  <si>
    <t>7.15</t>
  </si>
  <si>
    <t>7.16</t>
  </si>
  <si>
    <t>Đường giao thông Nông thôn mới</t>
  </si>
  <si>
    <t>Đất thương mại dịch vụ chợ Hương Hóa</t>
  </si>
  <si>
    <t>5.12</t>
  </si>
  <si>
    <t>Đường nội thị vùng phụ cận thị trấn Đồng Lê</t>
  </si>
  <si>
    <t>1.1.14</t>
  </si>
  <si>
    <t>Thị trấn Đồng Lê, Xã Sơn Hóa</t>
  </si>
  <si>
    <t>TBĐ  TS 29, TBĐ 2 TS 23; TBĐ 4 TS 77, 659; TBĐ 7 TS 73, 213, 291, 290, 270; TBĐ 15 TS 988</t>
  </si>
  <si>
    <t>Bãi chế biến và mỏ đá Lèn Minh Cầm (Đức Toàn) (CT từ KH.2017)</t>
  </si>
  <si>
    <t>Bãi chế biến VLXD thông thường (CT từ KH.2017)</t>
  </si>
  <si>
    <t>Bãi chế biến và sản xuất VLXD của công ty Cosevco 1 (CT từ KH.2017)</t>
  </si>
  <si>
    <t>Di tích lịch sử trận địa Cồn Phủ phòng không 12 ly 7 (CT từ KH.2017)</t>
  </si>
  <si>
    <t>TBĐ 12 TS 83</t>
  </si>
  <si>
    <t>Cửa hàng xăng dầu Đức Toàn</t>
  </si>
  <si>
    <t>TBĐ 38 TS 319 (400m2); TBĐ 7 TS 152, 153, 175, 178, 174, 184, 185, 182, 183 , 211, 224, 226, 271; TBĐ18; TBĐ 17 TS 182; TBĐ 12  TS40 ;TBĐ 13</t>
  </si>
  <si>
    <t>TBĐ 11 TS 41, 46, 47, 48, 49, 212; TBĐ 12 TS 7, 17, 18,19, 23 ; TBĐ 5  TS 170, 152; TBĐ 13 TS 234, 863, 951, 885, 886, 889; TBĐ 14 TS 229; TBĐ 15 TS 5, 15, 16, 233; TBĐ 22 TS 50, 65, 105, 107, 576; TBĐ 24 TS 138, 139; TBĐ18 TS 3</t>
  </si>
  <si>
    <t>TBĐ 36 TS10,6,1,14,4 , TBĐ 6 TS 588, 621, 907, 472, 484, 466; TBĐ 5 TS 96, 428, 421, 354, 334,2 81; TBĐ 4 TS 101, 76; TBĐ 45 TS 411, 413, 414, 415, 22; TBĐ 2 TS 42, 243; TBĐ 3 TS238; TBĐ 12 TS 34, 42, 121; TBĐ 30 TS5; TBĐ 7 TS413</t>
  </si>
  <si>
    <t>TBD31 TS 57,75,88,158; TBĐ 30 TS 329, 330, 320, 363, 181, 318; TBĐ 24 TS 121,137,138,159; TBĐ 25 TS212,220; TBĐ 3TS 130, 113, 114, 126, 178, 264, 258; TBĐ 29 TS101,132 ; TBĐ 4 TS61,136 ;TBĐ 8 TS 38,43</t>
  </si>
  <si>
    <t>TBĐ 6 TS 193, 194, 85; TBĐ 7 TS 454; TBĐ 10 TS 9</t>
  </si>
  <si>
    <t>TBĐ 23 TS 64,173,120; TBĐ 26 TS 114; TBĐ 22 TS 179; TBĐ 26 TS 94; TBĐ 40 TS 154; TBĐ 34  TS 102; TBĐ 25</t>
  </si>
  <si>
    <t>TT Đồng Lê (TBĐ 36); Sơn Hóa (TBĐ 1, 2)</t>
  </si>
  <si>
    <t>TBĐ 8, TS 13</t>
  </si>
  <si>
    <t>TBĐ 10 TS 23</t>
  </si>
  <si>
    <t>TBĐ 7 TS 77, 82, 84, 89, 90, 91, 107, 123; TBĐ 19 TS 28; TBĐ 8 TS 112; TBĐ 28 TS 197; TBĐ 3 TS 145; TBĐ 9 TS 92</t>
  </si>
  <si>
    <t>TBĐ 4 TS 319, 348, 349, 600; TBĐ 22 TS389 TBĐ 8 TS 98,17,8;TBĐ 9 TS 95</t>
  </si>
  <si>
    <t>Đất nông nghiệp</t>
  </si>
  <si>
    <t>Đất phi nông nghiệp</t>
  </si>
  <si>
    <t>CÁC LOẠI ĐẤT KHÁC</t>
  </si>
  <si>
    <t>CÁC LOẠI ĐẤT</t>
  </si>
  <si>
    <t>LẤY VÀO LOẠI ĐẤT</t>
  </si>
  <si>
    <t>BIỂU 10/CHB</t>
  </si>
  <si>
    <t>GHI CHÚ</t>
  </si>
  <si>
    <t>QĐ số 4251/QĐ-UBND ngày 30/12/2016 của UBND tỉnh Quảng Bình (Bố trí ổn định dân cư)</t>
  </si>
  <si>
    <t>QĐ số 1494/QĐ-UBND ngày 05/5/2017 của UBND tỉnh Quảng Bình (Phê duyệt QHCT)</t>
  </si>
  <si>
    <t>QĐ số 3409/QĐ-UBND ngày 27/10/2016 của UBND tỉnh Quảng Bình (CTĐT)</t>
  </si>
  <si>
    <t>QĐ số 4123/QĐ-UBND ngày 27/12/2016 của UBND tỉnh Quảng Bình (CTĐT)</t>
  </si>
  <si>
    <t>QĐ số 3412/QĐ-UBND ngày 27/10/2016 của UBND tỉnh Quảng Bình (CTĐT)</t>
  </si>
  <si>
    <t>QĐ số 2476/QĐ-UBND ngày 22/8/2016 của UBND huyện Tuyên Hóa (Phê duyệt QHCT)</t>
  </si>
  <si>
    <t>QĐ số 2535/QĐ-UBND ngày 08/9/2017 của UBND huyện Tuyên Hóa (Phê duyệt QHCT)</t>
  </si>
  <si>
    <t>NQ số 04/NQ-HĐND ngày 23/02/2016 của HĐND huyện Tuyên Hóa</t>
  </si>
  <si>
    <t>QĐ số 2917/QĐ-UBND ngày 17/10/2017 của UBND huyện Tuyên Hóa (Phê duyệt ĐC QHCT)</t>
  </si>
  <si>
    <t>QĐ số 4180/QĐ-UBND ngày 30/12/2016 của UBND huyện Tuyên Hóa (CTĐT)</t>
  </si>
  <si>
    <t>Đã PD Nhiệm vụ QHCT</t>
  </si>
  <si>
    <t>QĐ số 1467/QĐ-UBND ngày 20/5/2016 của UBND huyện Tuyên Hóa (QHCT)</t>
  </si>
  <si>
    <t>Vốn trái phiếu chính phủ</t>
  </si>
  <si>
    <t>QĐ số 4102/QĐ-UBND ngày 26/12/2016 của UBND tỉnh Quảng Bình (CTĐT)</t>
  </si>
  <si>
    <t>QĐ số 2980/QĐ-UBND ngày 27/9/2016 của UBND huyện Tuyên Hóa (QHCT)</t>
  </si>
  <si>
    <t xml:space="preserve">NQ số 22/NQ-HĐND ngày 08/12/2016 của HĐND tỉnh Quảng Bình </t>
  </si>
  <si>
    <t>Trạm BTS (CT từ KH.2017)</t>
  </si>
  <si>
    <t>TBĐ 48 TS 44, 85, 89, 55, 90, 106, 107</t>
  </si>
  <si>
    <t xml:space="preserve"> TBĐ 48 TS 1070, 20, 23, 31, 27, 48</t>
  </si>
  <si>
    <t>TBĐ 48 TS 980</t>
  </si>
  <si>
    <t>TBĐ 48 TS 82, 37, 49, 51</t>
  </si>
  <si>
    <t xml:space="preserve">TBĐ 48 TS 840, 854, 842, 855, 861 </t>
  </si>
  <si>
    <t>TBĐ 6 TS 154, 155, 156, 166, 175</t>
  </si>
  <si>
    <t>TBĐ 15 TS 451, 512, 585, 525, 526, 549, 544, 586, 587, 588</t>
  </si>
  <si>
    <t>TBĐ 25 TS 24, 40 đến 44, 75 đến 81</t>
  </si>
  <si>
    <t>TBĐ 20 TS 90 đến 93, 104 đến 108</t>
  </si>
  <si>
    <t>Mai Hóa (TBĐ 41 TS 1692, 1693, 1694, 1675, 1653, 1654, 1712, 1713, 1750 1751, 1773, 1772, 1794, 1807, 1806, 1805, 1824, 1825); Tiến Hóa (TBĐ 48 TS 36, 1073, 1072)</t>
  </si>
  <si>
    <t>TBĐ 10 TS 82,5,13 ;TBĐ 8 TS 38,37,46 TBĐ 2 TS2,25</t>
  </si>
  <si>
    <t>TBĐ 10 TS 9</t>
  </si>
  <si>
    <t>TBĐ 21 TS 106</t>
  </si>
  <si>
    <t>TBD 31 TS 57,75,88,158; TBĐ 30 TS 329, 330, 320, 363, 181, 318; TBĐ 24 TS 121,137,138,159; TBĐ 25 TS212,220; TBĐ 3TS 130, 113, 114, 126, 178, 264, 258; TBĐ 29 TS101,132 ; TBĐ 4 TS61,136 ;TBĐ 8 TS 38,43</t>
  </si>
  <si>
    <t>TBĐ 16 TS 171 đến 175, 218 đến 226, 250 đến 253, 705</t>
  </si>
  <si>
    <t>TBĐ 14 TS 54, 55, 56, 57</t>
  </si>
  <si>
    <t>TBĐ 9 TS 223, 176</t>
  </si>
  <si>
    <t xml:space="preserve">TBĐ 24 </t>
  </si>
  <si>
    <t>TBĐ 45 TS 248, 255, 261</t>
  </si>
  <si>
    <t>TBĐ 26 TS 30, 38, 40, 41, 42, 43</t>
  </si>
  <si>
    <t>CV 1870/STNMT-CCQLĐĐ 06/10/2017</t>
  </si>
  <si>
    <t xml:space="preserve">                                                                     DANH MỤC CÔNG TRÌNH DỰ ÁN KẾ HOẠCH NĂM 2018 HUYỆN TUYÊN HÓA</t>
  </si>
  <si>
    <t xml:space="preserve">Lò đốt rác thải </t>
  </si>
  <si>
    <t>Quặng Mangan</t>
  </si>
  <si>
    <t>Mỏ đá vôi và bãi chế biến VLXD thông thường (CT từ KH.2017)</t>
  </si>
  <si>
    <t>Cơ sở thu mua Nông - Lâm sản và thương mại tổng hợp Khai Tâm</t>
  </si>
  <si>
    <t>5.13</t>
  </si>
  <si>
    <t>Khoản 3 Điều 62</t>
  </si>
  <si>
    <t>Khu công viên thể thao và giải trí Lèn Trúc</t>
  </si>
  <si>
    <t>5.14</t>
  </si>
  <si>
    <t>TBĐ 7 TS 77, 82, 84, 89, 90, 91, 107, 123, 83, 86, 87, 88, 61; TBĐ 19 TS 28; TBĐ 8 TS 112; TBĐ 28 TS 197; TBĐ 3 TS 145; TBĐ 9 TS 92</t>
  </si>
  <si>
    <t>TBĐ 29 TS 112</t>
  </si>
  <si>
    <t>TBĐ 17 TS 163, 159, 158, 160, 154</t>
  </si>
  <si>
    <t>TBĐ 17 TS 145, TBĐ 10 TS 498</t>
  </si>
  <si>
    <t>TBĐ 28 TS 635</t>
  </si>
  <si>
    <t>TBĐ 12 TS 11</t>
  </si>
  <si>
    <t>Đá sét làm nguyên liệu xi măng của Cty Cosevco I (CT từ KH.2017)</t>
  </si>
  <si>
    <t>Đường dây 500 kv Quảng Trạch - Dốc sỏi</t>
  </si>
  <si>
    <t>TBĐ 6, 9, 13, 21, 23</t>
  </si>
  <si>
    <t>Đất thương mại dịch vụ Cầu Quai Vạc</t>
  </si>
  <si>
    <t>5.15</t>
  </si>
  <si>
    <t>Nâng cấp Tỉnh Lộ 559B (CT từ KH.2017)</t>
  </si>
  <si>
    <t>Mỏ  đá vôi và bãi chế biến  của Công ty CP xây dựng Đại Phúc Quảng Bình (CT từ KH.2017)</t>
  </si>
  <si>
    <t>Bãi chế biến khai thác đá vôi làm vật liệu xây dựng thông thường</t>
  </si>
  <si>
    <t>Cầu Sảo Phong</t>
  </si>
  <si>
    <t>Mỏ đá vôi và bãi chế biến VLXD thông thường Lèn Thống Lĩnh</t>
  </si>
  <si>
    <t>Trạm Biến áp 110KV Tuyên Hóa và đấu nối</t>
  </si>
  <si>
    <t>Trang trại tổng hợp (CT từ KH.2017)</t>
  </si>
  <si>
    <t>Trang trại tổng hợp</t>
  </si>
  <si>
    <t>Nhà văn hóa xã</t>
  </si>
  <si>
    <t>5.16</t>
  </si>
  <si>
    <t>Mở rộng cửa hàng xăng dầu Hồng Vân số 3</t>
  </si>
  <si>
    <t>TBĐ 10 TS 3, 7, 8</t>
  </si>
  <si>
    <t>Đường giao thông (Nông thôn mới)</t>
  </si>
  <si>
    <t>TBĐ 17 TS 41</t>
  </si>
  <si>
    <t>TBĐ 11 TS 76, 132, 94, 120, 107</t>
  </si>
  <si>
    <t>TBĐ 28 TS 313, 352, 403, 422, 450, 421, 455, 423, 420, 425, 435, 458, 459, 460, 461</t>
  </si>
  <si>
    <t>9.2</t>
  </si>
  <si>
    <t>9.3</t>
  </si>
  <si>
    <t>TBĐ 16, 24</t>
  </si>
  <si>
    <t>TBĐ 7 TS 77, 78, 80, 81, 82, 514, 515, 516, 517, 85, 86, 87, 88, 89 ,91, 92, 93, 518; TBĐ 9 TS 329</t>
  </si>
  <si>
    <t xml:space="preserve">Trụ sở, kho chứa, sân phơi nông sản, nhà trưng bày sản phẩm kinh doanh </t>
  </si>
  <si>
    <t>5.17</t>
  </si>
  <si>
    <t>5.18</t>
  </si>
  <si>
    <t>Cửa hàng thương mại tổng hợp Khánh Chi</t>
  </si>
  <si>
    <t>TBĐ 11 TS 169</t>
  </si>
  <si>
    <t>Đức Hóa (TBĐ 23 TS 366)</t>
  </si>
  <si>
    <t>1.4.2</t>
  </si>
  <si>
    <t>1.4.3</t>
  </si>
  <si>
    <t>Gia trại tổng hợp</t>
  </si>
  <si>
    <t>Các loại đất khác</t>
  </si>
  <si>
    <t>Tổng diện tích (ha)</t>
  </si>
  <si>
    <t>Khu vực cần chuyển mục đích sử dụng đất để thực hiện việc nhận chuyển nhượng, thuê quyền sử dụng đất nhận góp vốn bằng quyền sử dụng đất</t>
  </si>
  <si>
    <t xml:space="preserve">  Địa điểm     (Xã, phường, thị trấn)</t>
  </si>
  <si>
    <t>ĐẤT NÔNG NGHIỆP</t>
  </si>
  <si>
    <t>ĐẤT PHI NÔNG NGHIỆP</t>
  </si>
  <si>
    <t>ĐẤT CHƯA SỬ DỤNG</t>
  </si>
  <si>
    <t>TBĐ 16</t>
  </si>
  <si>
    <t>TBĐ6</t>
  </si>
  <si>
    <t xml:space="preserve">TBĐ 9, 12 </t>
  </si>
  <si>
    <t>TBĐ 43 29, 56, 57, 58, 59, 61, 62, 71, 72, 90, 37, 78 ;TBĐ 15 TS 2,3,27,56 ;TBĐ 10 161, 162, 163, 164, 165, 187, 139 ;TBĐ 1 TS 1; TBĐ 2 TS 37,23,46; TBĐ 27  TS 54, 61 đến 68 ;TBĐ 28 TS 144; TBĐ 37 TS 96, 97, 116 118 đến 121, 124, 125, 126); TBĐ 18  TS 12; TBĐ 50  TS 764; TBĐ 9 TS 4, 7, 8, 9, 10, 39, 52 đến 60, 80 đến 89; TBĐ 13 TS 66, 70; TBĐ 15 TS 56; TBĐ 19 TS 20; TBĐ 38 TS 242; TBĐ 28 TS 73.</t>
  </si>
  <si>
    <t>TBĐ 36 TS 10,6,1,14,4 , TBĐ 6 TS 588, 621, 907, 472, 484, 466; TBĐ 5 TS 96, 428, 421, 354, 334,2 81; TBĐ 4 TS 101, 76; TBĐ 45 TS 411, 413, 414, 415, 22; TBĐ 2 TS 42, 243; TBĐ 3 TS238; TBĐ 12 TS 34, 42, 121; TBĐ 30 TS5; TBĐ 7 TS 413; TBĐ 5 TS 292</t>
  </si>
  <si>
    <t>Đường dây 500 KV Quảng Trạch - Dốc sỏi</t>
  </si>
  <si>
    <t>Trạm Biến áp 110 KV Tuyên Hóa và đấu nối</t>
  </si>
  <si>
    <t xml:space="preserve">Cụm TTCN Tiến Hóa </t>
  </si>
  <si>
    <t xml:space="preserve">Trường mầm non TT Đồng Lê </t>
  </si>
  <si>
    <t xml:space="preserve">Di tích lịch sử trận địa Cồn Phủ phòng không 12 ly 7 </t>
  </si>
  <si>
    <t xml:space="preserve">Dự án tạo quỹ đất ở phục vụ giãn dân xã Cao Quảng </t>
  </si>
  <si>
    <t xml:space="preserve">Đất ở đô thị </t>
  </si>
  <si>
    <t>Xã Tiến Hóa, Mai  Hóa, Phong Hóa, Đức Hóa, Nam Hóa, Sơn Hóa, TT Đồng Lê</t>
  </si>
  <si>
    <t>R</t>
  </si>
  <si>
    <t>B</t>
  </si>
  <si>
    <t xml:space="preserve"> </t>
  </si>
  <si>
    <t>TBĐ 4 TS 354, 372, 348, 152, 192, 349, 600; TBĐ 8 TS 389,17,8,13,18,28,259; TBĐ 9 TS 251,624,509; TBĐ 16 TS 90; TBĐ 17 TS 64,65,367,363,362; TBĐ 22 TS 390,420,613</t>
  </si>
  <si>
    <t>C</t>
  </si>
  <si>
    <t>TBĐ 17 TS 89, 90, 91, 92, 93, 94, 96, 114</t>
  </si>
  <si>
    <t>Đất TMDV</t>
  </si>
  <si>
    <t>Bãi tập kết VLXD Khánh Sơn</t>
  </si>
  <si>
    <t>Cửa hàng xăng dầu Hồng Vân Số 08</t>
  </si>
  <si>
    <t>Đường nối nhà máy xi măng Văn Hóa đi xã Quảng Tiên</t>
  </si>
  <si>
    <t>Nâng cấp Tỉnh Lộ 559B (CT từ KH.2018)</t>
  </si>
  <si>
    <t>Cầu và đường Sảo Phong</t>
  </si>
  <si>
    <t>Trường mầm non trung tâm xã Thanh Thạch</t>
  </si>
  <si>
    <t>Trường mầm non Ngư Hóa</t>
  </si>
  <si>
    <t>Mở rộng chợ Minh Cầm</t>
  </si>
  <si>
    <t>Mở rộng chợ Vang (CT từ KH.2018)</t>
  </si>
  <si>
    <t>Chợ Xã Lâm Hóa (CT từ KH.2018)</t>
  </si>
  <si>
    <t>2.3</t>
  </si>
  <si>
    <t>Khu di tích lịch sử hang Lèn Hà (CT từ KH.2018)</t>
  </si>
  <si>
    <t>Đất ở đô thị  (CT từ KH.2018)</t>
  </si>
  <si>
    <t>Nhà sinh hoạt cộng đồng xã Thanh Thạch</t>
  </si>
  <si>
    <t>Nhà sinh hoạt cộng đồng tiểu khu Lưu Thuận</t>
  </si>
  <si>
    <t>Nhà sinh hoạt cộng đồng thôn Hà Trang</t>
  </si>
  <si>
    <t>Cơ sở cưa xẻ gỗ (CT từ KH.2018)</t>
  </si>
  <si>
    <t>Bãi tập kết VLXD Công ty Anh Đức (CT từ KH.2018)</t>
  </si>
  <si>
    <t>Bãi tập kết VLXD Công ty Châu Tuấn (CT từ KH.2018)</t>
  </si>
  <si>
    <t>Hợp tác xã Tân Vĩnh Phát (CT từ KH.2018)</t>
  </si>
  <si>
    <t>Nhà máy chế biến tinh bột (CT từ KH.2018)</t>
  </si>
  <si>
    <t>Trụ sở, kho chứa, sân phơi nông sản, nhà trưng bày sản phẩm kinh doanh (CT từ KH.2018)</t>
  </si>
  <si>
    <t>Cửa hàng xăng dầu Đức Toàn (CT từ KH.2018)</t>
  </si>
  <si>
    <t>Đất TMDV chợ Hương Hóa (CT từ KH.2018)</t>
  </si>
  <si>
    <t>Cơ sở hàn xì dân dụng</t>
  </si>
  <si>
    <t xml:space="preserve">Mỏ đất san lấp làm VLXD thông thường </t>
  </si>
  <si>
    <t>Doanh trại đội sản xuất số 4</t>
  </si>
  <si>
    <t>Đất cơ sở thể dục thể thao</t>
  </si>
  <si>
    <t>Sân thể thao xã Hương Hóa</t>
  </si>
  <si>
    <t>8.5</t>
  </si>
  <si>
    <t>DANH MỤC CÔNG TRÌNH DỰ ÁN KẾ HOẠCH NĂM 2019 HUYỆN TUYÊN HÓA</t>
  </si>
  <si>
    <t>Đường ống dẫn dầu từ cảng Hòn La, Quảng Bình, Việt Nam sang tỉnh Khăm Muộn, Lào (CT từ KH.2018)</t>
  </si>
  <si>
    <t>Đá sét làm nguyên liệu xi măng của Cty Cosevco I (CT từ KH.2018)</t>
  </si>
  <si>
    <t>Cụm TTCN Tiến Hóa (CT từ KH.2018)</t>
  </si>
  <si>
    <t>Đường dây 500 KV Quảng Trạch - Dốc sỏi (CT từ KH.2018)</t>
  </si>
  <si>
    <t>Kè chống sạt lở bờ sông (CT từ KH.2018)</t>
  </si>
  <si>
    <t>Trường mầm non Mai Hóa (CT từ KH.2018)</t>
  </si>
  <si>
    <t>Trường mầm non Tân Thủy (CT từ KH.2018)</t>
  </si>
  <si>
    <t>Mở rộng nhà thờ giáo họ Đình Sơn (CT từ KH.2018)</t>
  </si>
  <si>
    <t>Trang trại chăn nuôi bò sinh sản, dê sinh sản và bò thịt, dê thịt (CT từ KH.2018)</t>
  </si>
  <si>
    <t>Gia trại tổng hợp (CT từ KH.2018)</t>
  </si>
  <si>
    <t>Đất làm vật liệu san lấp (Núi Cục Mối) (CT từ KH.2018)</t>
  </si>
  <si>
    <t>Nhà sinh hoạt cộng đồng xã Đức Hóa</t>
  </si>
  <si>
    <t>8.6</t>
  </si>
  <si>
    <t>Nhà sinh hoạt cộng đồng thôn 3, thôn 4 Thiết Sơn</t>
  </si>
  <si>
    <t>8.7</t>
  </si>
  <si>
    <t>Trường mầm non Huyền Thủy và điểm lẻ Huyền Thủy</t>
  </si>
  <si>
    <t>1.3.3</t>
  </si>
  <si>
    <t>1.3.4</t>
  </si>
  <si>
    <t>1.3.5</t>
  </si>
  <si>
    <t>Mỏ  đá vôi và bãi chế biến làm vật liệu thông thường  (CT từ KH.2018)</t>
  </si>
  <si>
    <t>Khu di tích lịch sử đền thờ lãnh binh Mai Lượng</t>
  </si>
  <si>
    <t>Bãi chế biến vật liệu xây dựng Công ty Cosevco I</t>
  </si>
  <si>
    <t>Nâng cấp sân vận động TT Đồng Lê</t>
  </si>
  <si>
    <t>Nhà thờ giáo họ Minh Tiến</t>
  </si>
  <si>
    <t>Nhà sinh hoạt cộng đồng tiểu khu Đồng Văn</t>
  </si>
  <si>
    <t>Nhà điều hành mỏ khai thác đá của Công ty TNHH Đức Toàn</t>
  </si>
  <si>
    <t xml:space="preserve">Đất sản xuất phi nông nghiệp </t>
  </si>
  <si>
    <t>Khu TM và DV tổng hợp Hoàng Gia</t>
  </si>
  <si>
    <t>2.4</t>
  </si>
  <si>
    <t>2.5</t>
  </si>
  <si>
    <t>2.6</t>
  </si>
  <si>
    <t>2.8</t>
  </si>
  <si>
    <t>3.3</t>
  </si>
  <si>
    <t>3.4</t>
  </si>
  <si>
    <t>3.5</t>
  </si>
  <si>
    <t>3.6</t>
  </si>
  <si>
    <t>3.7</t>
  </si>
  <si>
    <t>3.8</t>
  </si>
  <si>
    <t>Khu đóng quân đại đội 1, tiểu đoàn 81, lữ đoàn 134</t>
  </si>
  <si>
    <t>Mỏ  đá vôi và bãi chế biến  của Công ty CP xây dựng Đại Phúc Quảng Bình (CT từ KH.2018)</t>
  </si>
  <si>
    <t>Đường HTKT đô thị</t>
  </si>
  <si>
    <t>Công an thị trấn Đồng Lê</t>
  </si>
  <si>
    <t>Bãi chế biến và sản xuất VLXD của công ty Cosevco I (CT từ KH.2018)</t>
  </si>
  <si>
    <t>TBĐ 18 (TS 180, 181, 294, 295, 243, 292, 244, 245, 246, 217, 252, 117, 118, 119, 147, 148, 149, 150, 151, 182, 183, 120, 1211)</t>
  </si>
  <si>
    <t>TBĐ 26 (TS58, 66)</t>
  </si>
  <si>
    <t>TBĐ 48 (TS 44, 85, 89, 55, 90, 106, 107)</t>
  </si>
  <si>
    <t>TBĐ 18 (TS 161, 162, 163, 165, 166, 167, 168, 104, 172, 175, 176, 103, 376, 424, 177, 375, 377, 378, 515, 516, 375, 370, 371, 372, 381, 385, 379, 1968, 368, 372, 364, 365, 366, 367, 368, 361, 362, 363, 364, 345, 346, 357, 301, 302, 303, 304, 305, 306, 529, 308, 310, 347, 348, 350, 351, 352, 355)</t>
  </si>
  <si>
    <t>TBĐ 24 (TS 89, 90, 102, 103, 88, 104, 86, 87, 78, 79, 80, 85, 50, 81, 82, 83, 275)</t>
  </si>
  <si>
    <t>TBĐ 6 (TS 179, 181, 199, 182, 198, 199, 198, 197, 200,  196, 182, 195, 201, 202, 203, 211, 212, 381, 200)</t>
  </si>
  <si>
    <t>TBĐ 11(TS 303)</t>
  </si>
  <si>
    <t>TBĐ 28 (TS 272, 293, 290, 291, 292, 273, 289, 290, 291, 316, 317, 315, 312, 313, 314, 327, 251, 252) TBĐ50  (TS 656, 680, 684)</t>
  </si>
  <si>
    <t>TBĐ 47(TS 276)</t>
  </si>
  <si>
    <t xml:space="preserve">TBĐ 7 (TS 422, 429, 438, 472, 514, 530, 513, 333, 510, 430, 515, 487)   </t>
  </si>
  <si>
    <t>TBĐ 18 (TS 202)</t>
  </si>
  <si>
    <t>TBĐ 10 (TS 9)</t>
  </si>
  <si>
    <t>TBĐ34 (TS 404)</t>
  </si>
  <si>
    <t>TBĐ 17 (TS 4)</t>
  </si>
  <si>
    <t>TBĐ 12 (TS 9)</t>
  </si>
  <si>
    <t>TBĐ 19 (TS 735)</t>
  </si>
  <si>
    <t>TBĐ 13 (TS 246)</t>
  </si>
  <si>
    <t>TBĐ 9 (TS 31)</t>
  </si>
  <si>
    <t>TBĐ 18 (TS 416, 417, 418, 300, 381)</t>
  </si>
  <si>
    <t>TBĐ 19 (TS 54)</t>
  </si>
  <si>
    <t>TBĐ 6 (TS 141)</t>
  </si>
  <si>
    <t>TBĐ 3(TS 311, 312, 318)</t>
  </si>
  <si>
    <t>TBĐ2 (TS 98)</t>
  </si>
  <si>
    <t>TBĐ 5 (TS 261, 285, 286)</t>
  </si>
  <si>
    <t>TBĐ 10 (TS271, 26, 51, 53, 49, 50, 66)</t>
  </si>
  <si>
    <t>TBĐ 16 (TS 159, 160, 161, 148, 149, 126, 127, 128)</t>
  </si>
  <si>
    <t>TBĐ 6 (TS 427)</t>
  </si>
  <si>
    <t>TBĐ 26 (TS 10, 11, 12, 32, 33, 34)</t>
  </si>
  <si>
    <t>TBĐ 48 (TS 1132)</t>
  </si>
  <si>
    <t>TBĐ 11(TS 134, 174, 209); TBĐ 20(TS114); TBĐ 17(TS 131, 133, 134); TBĐ 19(TS 342) TBĐ7(TS 108)</t>
  </si>
  <si>
    <t>TBĐ 26 (TS 72); TBĐ 27 (TS 30, 23)</t>
  </si>
  <si>
    <t>TBĐ 19 (TS 269, 270, 271, 272, 274, 275, 273, 219, 221, 220, 218, 217, 223, 224, 226, 227, 208, 207, 225, 222)</t>
  </si>
  <si>
    <t>TBĐ 8 (TS 13)</t>
  </si>
  <si>
    <t>TBĐ 18 (TS 243, 245, 246)</t>
  </si>
  <si>
    <t>TBĐ 1(TS 36, 43, 44, 46, 47, 48, 55, 56, 57, 59, 60, 61, 62, 63, 64)</t>
  </si>
  <si>
    <t>TBĐ 15 (TS 31)</t>
  </si>
  <si>
    <t>TBĐ 6 (TS 6)</t>
  </si>
  <si>
    <t>TBĐ 15 (TS 451, 512, 585, 525, 526, 549, 544, 586, 587, 588)</t>
  </si>
  <si>
    <t>TBĐ 44 (TS 1484, 1096)</t>
  </si>
  <si>
    <t>TBĐ 48 (TS 980)</t>
  </si>
  <si>
    <t>TBĐ 45 (TS 154, 182, 186, 190, 183, 176, 190, 162, 159, 150, 118, 116, 137, 144, 137)</t>
  </si>
  <si>
    <t>TBĐ 14 (TS 54, 55, 56, 57)</t>
  </si>
  <si>
    <t>TBĐ 16 (TS 94, 95, 113, 125, 127, 112)</t>
  </si>
  <si>
    <t>TBĐ 22 (TS 325, 304)</t>
  </si>
  <si>
    <t xml:space="preserve">TBĐ 48 (TS 840, 854, 842, 855, 861) </t>
  </si>
  <si>
    <t>Trận địa pháo Katang</t>
  </si>
  <si>
    <t>Trang trại chăn nuôi bò sữa</t>
  </si>
  <si>
    <t>Cơ sở kinh doanh dịch vụ ăn uống Bình Thóa</t>
  </si>
  <si>
    <t>Cát sỏi làm vật liệu xây dựng thông thường</t>
  </si>
  <si>
    <t>2.7</t>
  </si>
  <si>
    <t>Mở rộng đường GT nối từ đường HCM vào khu di tích hang Lèn Hà</t>
  </si>
  <si>
    <t>1.3.6</t>
  </si>
  <si>
    <t>Mở rộng trường mầm non Đồng Hóa</t>
  </si>
  <si>
    <t>TBĐ 9 (TS 704, 706, 707)</t>
  </si>
  <si>
    <t>Các công trình bổ sung KH SDĐ 2019</t>
  </si>
  <si>
    <t>Công trình chưa hủy bỏ</t>
  </si>
  <si>
    <t>Đất thương mại dịch vụ xã Mai Hóa</t>
  </si>
  <si>
    <t>Trang trại chăn nuôi bò sữa (Sơn Hóa)</t>
  </si>
  <si>
    <t>Đất thương mại dịch vụ công ty Trường Đạt</t>
  </si>
  <si>
    <t>Đường nối QL 12A vào khu căn cứ Khe Rôn (Chuyển tiếp KH.2016)</t>
  </si>
  <si>
    <t>2.9</t>
  </si>
  <si>
    <t>Khu dịch vụ tổng hợp Lèn Trúc của Công ty TNHH XD &amp; TMTH Trường Đạt</t>
  </si>
  <si>
    <t>TBĐ 10 (TS 493, 495, 496, 505)</t>
  </si>
  <si>
    <t>TBĐ 4 (TS 7, 9, 19, 20, 24, 25, 40, 41); TBĐ 5 (TS 49, 56, 88, 275-277); TBĐ 6 (TS 51, 126, 195-197, 200, 201, 203, 204); TBĐ 12 (TS 77); TBĐ 14 (TS 535, 575, 577, 630, 635); TBĐ 15 (TS 164, 736) TBĐ 16 (TS 24, 52, 100); TBĐ 18 (TS56, 58, 60, 62, 63, 64, 70, 77, 78, 80, 81, 82, 85, 86, 88, 89, 91, 92); TBĐ 19 (TS 70, 72, 74, 77); TBĐ 23 (TS 550, 560, 577, 576, 589, 591); TBĐ 25 (TS 135, 138-140, 356)</t>
  </si>
  <si>
    <t>TBĐ 4 (TS 152, 192, 348, 349, 354, 372, 600); TBĐ 8 (TS 8, 13, 17, 18, 28, 259, 389); TBĐ 9 (TS192, 251, 509, 624); TBĐ 16 TS 90; TBĐ 17 (TS 64, 65, 101, 362, 363, 367); TBĐ 22 (TS 390, 420, 613)</t>
  </si>
  <si>
    <t>TBĐ 7 (TS 45, 61-123); TBĐ 9 TS 92; TBĐ 12 TS 52; TBĐ 17 TS 357; TBĐ 19 TS 117</t>
  </si>
  <si>
    <t>TBĐ 6 TS 129; TBĐ 8 TS 739; TBĐ 10 TS 12; TBĐ 11 TS 141; TBĐ 15 (TS 499, 547; 1034, 1043); TBĐ 18 (TS 1554, 665, 1438, 1473); ; TBĐ 27 TS 5164; TBĐ 35 (TS 27, 132)</t>
  </si>
  <si>
    <t>TBĐ 6 (TS 27; 55-57, 618, 1123, 1124, 1128-1132); TBĐ 7 (TS 88, 372, 392, 394, 482, 1359-1363); TBĐ 8 (TS 104; 399); TBĐ 11 TS 1271; TBĐ 12 TS 135; TBĐ 22 (TS 100, 290, 345-349, 420); TBĐ 23 (TS 101-107, 138-140, 143-150)</t>
  </si>
  <si>
    <t>TBĐ 1 (TS 4, 10); TBĐ 2 (TS 14, 23); TBĐ 3 (TS 31, 36, 55, 98, 99); TBĐ 4 (TS 214, 575, 659, 722); TBĐ 6 TS 35; TBĐ 7 (TS 73, 213, 290, 291, 746); TBĐ 10 TS 80; TBĐ 11 TS 304; TBĐ 15 (TS 912, 1083, 1089)</t>
  </si>
  <si>
    <t>TBĐ 1 TS 43; TBĐ 5 (TS 67, 875-878, 912); TBĐ 6 (TS 153, 264, 311, 312, 362, 363, 427</t>
  </si>
  <si>
    <t>TBĐ 8 TS 3; TBĐ 10 TS 5</t>
  </si>
  <si>
    <t>TBĐ 3 (TS 81, 83, 86, 88, 91, 486, 496); TBĐ 4 TS 213; TBĐ 6 (TS 389, 476, 495, 564, 613, 623, 757); TBĐ 8 TS 524; TBĐ 12 (TS 36, 625, 626, 642-644); TBĐ 13 TS 430; TBĐ 14 TS 239; TBĐ 15 TS 284; TBĐ 16 (TS 46, 48, 53, 54, 70, 71)</t>
  </si>
  <si>
    <t>TBĐ 2 TS 238; TBĐ 4 (TS 250, 565); TBĐ 5 (TS 351, 661, 772, 773, 814, 815, 818, 1141); TBĐ 9 (TS 162, 163); TBĐ 11 ( TS 22, 324)</t>
  </si>
  <si>
    <t>TBĐ 1 TS 01; TBĐ 11 (TS 102, 119, 126-129, 141); TBĐ 15 (TS 27, 32, 68, 102, 103, 115); TBĐ 16 TS 92; TBĐ 18 TS 70; TBĐ 19 TS 20; TBĐ 20 (TS 9, 11-15, 40); TBĐ 21 TS22; TBĐ 27 (TS63-65); TBĐ 28 TS 73; TBĐ 29 (TS 26, 27, 118, 146, 150); TBĐ 38 ( TS 21, 229); TBĐ 43 (TS 29, 42-44, 54-59, 62, 71, 72, 78, 90); TBĐ 50 (TS 656, 744, 748, 755)</t>
  </si>
  <si>
    <t>TBĐ 6 TS 88; TBĐ 7 (TS 76-78, 80-82, 85-88, 91-93, 100, 5,18); TBĐ 9 (TS 74, 172, 321, 329); TBĐ 11 TS 6; TBĐ 12 TS 607; TBĐ 15 (TS 710, 750, 877-883); TBĐ 19 (TS 14, 90); TBĐ 20 TS 257</t>
  </si>
  <si>
    <t>TBĐ 16 TS 72; TBĐ 19 TS 18; TBĐ 25 (TS 46-48, 72-74, 83-85, 86, 116-122, 133-139, 163-172, 186-190, 208-212, 223, 225-227, 244-247, 263-269, 288-290, 310-312, 314, 315, 328-334, 350, 370, 405, 409, 419, 424, 429)</t>
  </si>
  <si>
    <t>TBĐ 4 TS 61; TBĐ 12 (TS 50, 57, 60, 64, 66-68, 70, 71, 104-106); TBĐ 13 (TS 92, 95-98, 109, 115, 117); TBĐ 16 TS 74; TBĐ 17 (TS 5-17, 24, 545); TBĐ 20 (TS 41, 484, 485); TBĐ 21 (TS 400, 407-409); TBĐ 24 (TS 143, 153); TBĐ 25 (TS 212, 220, 268); TBĐ 30 (TS 329, 497); TBĐ 36 (TS 130, 355); TBĐ 37 (TS 84, 261, 520)</t>
  </si>
  <si>
    <t>TBĐ 1 (TS 25, 39, 48, 53, 54); TBĐ 2 (TS 29, 39, 88); TBĐ 4 TS 307; TBĐ 6 (TS 210, 459); TBĐ 7 (TS 260, 175); TBĐ 10 (TS 3, 14, 15, 46, 60)</t>
  </si>
  <si>
    <t>TBĐ 7 TS 117; TBĐ 12 (TS 310, 311); TBDD48 (TS 251, 284)</t>
  </si>
  <si>
    <t xml:space="preserve">TBĐ 1 TS 20; TBĐ 4 (TS 10, 154, 303, 391, 425, 501); TBĐ 5 (TS 22, 28, 128, 312, 322, 354, 411, 416, 452, 577, 647, 683, 852, 860); TBĐ 6 TS 361; TBĐ 9 (TS 44, 203); TBĐ 10 (TS 357, 482, 662); TBĐ 11 (TS 42, 375, 564, 847, 914, 915); TBĐ 12 TS 11; TBĐ 13 (TS 12, 41, 85, 97)   </t>
  </si>
  <si>
    <t>TBĐ 5 (4, 6, 34, 41, 541,778, 862); TBĐ 8 TS 139; TBĐ 12 (TS 109, 110); TBĐ 16 TS 786; TBĐ 18 TS 364; TBĐ 24 (TS 348, 431)</t>
  </si>
  <si>
    <t>TBĐ 5 (TS 49, 256); TBĐ 7 (TS 39, 123, 144, 155, 244); TBĐ 8 TS 74; TBĐ 10 (TS 142, 151, 159); TBĐ 11 ( TS 78, 139)</t>
  </si>
  <si>
    <t>TBĐ 1 (TS 26, 27, 43); TBĐ 3 (TS 238, 321, 322); TBĐ 4 (TS 5, 77, 196, 276); TBĐ 5 (TS33, 46, 100, 115, 138, 237, 238, 256, 260, 277, 443); TBĐ 6 (TS 16, 27, 38, 345, 416,527, 593, 870, 988, 989); TBĐ 7 (TS 412, 421, 600); TBĐ 12 (TS 24, 29, 34, 38, 42, 51, 53); TBĐ 23 (TS 71, 103); TBĐ 30 (TS 27, 29); TBĐ 33 TS52; TBĐ 34 (TS 10, 15, 22, 37, 45, 49, 411, 413, 414)</t>
  </si>
  <si>
    <t>TBĐ 9, 10, 14, 15</t>
  </si>
  <si>
    <t>TBĐ 18 (TS 340, 347, 369, 374, 353, 354, 391, 1023)</t>
  </si>
  <si>
    <t>TBĐ 19 (TS 88); TBĐ 20 (TS 1); TBĐ 23 (TS 2)</t>
  </si>
  <si>
    <t>TBĐ 9 (TS 223, 176)</t>
  </si>
  <si>
    <t>TBĐ 17 (TS 139, 140, 141, 142)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</si>
</sst>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0.00;[Red]#,##0.00"/>
  </numFmts>
  <fonts count="43" x14ac:knownFonts="1">
    <font>
      <sz val="11"/>
      <color theme="1"/>
      <name val="Calibri"/>
      <family val="2"/>
      <scheme val="minor"/>
    </font>
    <font>
      <sz val="13"/>
      <color theme="1"/>
      <name val="Times New Roman"/>
      <family val="2"/>
    </font>
    <font>
      <sz val="14"/>
      <name val="Times New Roman"/>
      <family val="1"/>
    </font>
    <font>
      <sz val="14"/>
      <name val="Times New Roman"/>
      <family val="2"/>
    </font>
    <font>
      <sz val="14"/>
      <color theme="1"/>
      <name val="Times New Roman"/>
      <family val="1"/>
    </font>
    <font>
      <sz val="14"/>
      <color rgb="FFFF0000"/>
      <name val="Times New Roman"/>
      <family val="1"/>
    </font>
    <font>
      <sz val="11"/>
      <color indexed="8"/>
      <name val="Calibri"/>
      <family val="2"/>
    </font>
    <font>
      <sz val="10"/>
      <name val="Arial"/>
      <family val="2"/>
    </font>
    <font>
      <b/>
      <sz val="14"/>
      <name val="Times New Roman"/>
      <family val="1"/>
    </font>
    <font>
      <sz val="11"/>
      <color theme="1"/>
      <name val="Calibri"/>
      <family val="2"/>
      <scheme val="minor"/>
    </font>
    <font>
      <sz val="11"/>
      <color rgb="FFFF0000"/>
      <name val="Calibri"/>
      <family val="2"/>
      <scheme val="minor"/>
    </font>
    <font>
      <i/>
      <sz val="14"/>
      <name val="Times New Roman"/>
      <family val="1"/>
    </font>
    <font>
      <sz val="12"/>
      <color theme="1"/>
      <name val="Calibri"/>
      <family val="2"/>
      <scheme val="minor"/>
    </font>
    <font>
      <sz val="14"/>
      <name val="Calibri"/>
      <family val="2"/>
      <scheme val="minor"/>
    </font>
    <font>
      <sz val="11"/>
      <name val="Calibri"/>
      <family val="2"/>
      <scheme val="minor"/>
    </font>
    <font>
      <i/>
      <sz val="14"/>
      <name val="Calibri"/>
      <family val="2"/>
      <scheme val="minor"/>
    </font>
    <font>
      <i/>
      <sz val="11"/>
      <color theme="1"/>
      <name val="Calibri"/>
      <family val="2"/>
      <scheme val="minor"/>
    </font>
    <font>
      <sz val="14"/>
      <color theme="1"/>
      <name val="Times New Roman"/>
      <family val="2"/>
    </font>
    <font>
      <sz val="14"/>
      <color theme="1"/>
      <name val="Calibri"/>
      <family val="2"/>
      <scheme val="minor"/>
    </font>
    <font>
      <sz val="11"/>
      <color theme="1"/>
      <name val="Times New Roman"/>
      <family val="1"/>
    </font>
    <font>
      <b/>
      <sz val="13"/>
      <color theme="1"/>
      <name val="Times New Roman"/>
      <family val="1"/>
    </font>
    <font>
      <sz val="13"/>
      <color theme="1"/>
      <name val="Times New Roman"/>
      <family val="1"/>
    </font>
    <font>
      <b/>
      <i/>
      <sz val="13"/>
      <color theme="1"/>
      <name val="Times New Roman"/>
      <family val="1"/>
    </font>
    <font>
      <i/>
      <sz val="13"/>
      <color theme="1"/>
      <name val="Times New Roman"/>
      <family val="1"/>
    </font>
    <font>
      <b/>
      <i/>
      <sz val="14"/>
      <name val="Times New Roman"/>
      <family val="1"/>
    </font>
    <font>
      <sz val="12"/>
      <name val="Times New Roman"/>
      <family val="1"/>
    </font>
    <font>
      <sz val="11"/>
      <name val="Times New Roman"/>
      <family val="1"/>
    </font>
    <font>
      <b/>
      <sz val="11"/>
      <name val="Times New Roman"/>
      <family val="1"/>
    </font>
    <font>
      <sz val="12"/>
      <color theme="1"/>
      <name val="Times New Roman"/>
      <family val="1"/>
    </font>
    <font>
      <b/>
      <sz val="11"/>
      <color theme="1"/>
      <name val="Times New Roman"/>
      <family val="1"/>
    </font>
    <font>
      <sz val="11"/>
      <color rgb="FFFF0000"/>
      <name val="Times New Roman"/>
      <family val="1"/>
    </font>
    <font>
      <b/>
      <i/>
      <sz val="11"/>
      <name val="Times New Roman"/>
      <family val="1"/>
    </font>
    <font>
      <b/>
      <i/>
      <sz val="11"/>
      <color theme="1"/>
      <name val="Times New Roman"/>
      <family val="1"/>
    </font>
    <font>
      <i/>
      <sz val="11"/>
      <name val="Times New Roman"/>
      <family val="1"/>
    </font>
    <font>
      <i/>
      <sz val="11"/>
      <color rgb="FFFF0000"/>
      <name val="Times New Roman"/>
      <family val="1"/>
    </font>
    <font>
      <b/>
      <sz val="11"/>
      <color theme="1"/>
      <name val="Calibri"/>
      <family val="2"/>
      <scheme val="minor"/>
    </font>
    <font>
      <b/>
      <sz val="12"/>
      <name val="Times New Roman"/>
      <family val="1"/>
    </font>
    <font>
      <sz val="12"/>
      <color rgb="FFFF0000"/>
      <name val="Times New Roman"/>
      <family val="1"/>
    </font>
    <font>
      <b/>
      <sz val="11"/>
      <color rgb="FFFF0000"/>
      <name val="Times New Roman"/>
      <family val="1"/>
    </font>
    <font>
      <b/>
      <i/>
      <sz val="11"/>
      <color rgb="FFFF0000"/>
      <name val="Times New Roman"/>
      <family val="1"/>
    </font>
    <font>
      <b/>
      <i/>
      <sz val="14"/>
      <color rgb="FFFF0000"/>
      <name val="Times New Roman"/>
      <family val="1"/>
    </font>
    <font>
      <i/>
      <sz val="14"/>
      <color rgb="FFFF0000"/>
      <name val="Times New Roman"/>
      <family val="1"/>
    </font>
    <font>
      <b/>
      <i/>
      <sz val="12"/>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s>
  <cellStyleXfs count="7">
    <xf numFmtId="0" fontId="0" fillId="0" borderId="0"/>
    <xf numFmtId="0" fontId="1" fillId="0" borderId="0"/>
    <xf numFmtId="43" fontId="1" fillId="0" borderId="0" applyFont="0" applyFill="0" applyBorder="0" applyAlignment="0" applyProtection="0"/>
    <xf numFmtId="43" fontId="6" fillId="0" borderId="0" applyFont="0" applyFill="0" applyBorder="0" applyAlignment="0" applyProtection="0"/>
    <xf numFmtId="0" fontId="7" fillId="0" borderId="0"/>
    <xf numFmtId="44" fontId="9" fillId="0" borderId="0" applyFont="0" applyFill="0" applyBorder="0" applyAlignment="0" applyProtection="0"/>
    <xf numFmtId="0" fontId="6" fillId="0" borderId="0"/>
  </cellStyleXfs>
  <cellXfs count="443">
    <xf numFmtId="0" fontId="0" fillId="0" borderId="0" xfId="0"/>
    <xf numFmtId="0" fontId="0" fillId="0" borderId="0" xfId="0"/>
    <xf numFmtId="0" fontId="0" fillId="0" borderId="0" xfId="0" applyFill="1"/>
    <xf numFmtId="0" fontId="12" fillId="0" borderId="0" xfId="0" applyFont="1"/>
    <xf numFmtId="0" fontId="0" fillId="0" borderId="0" xfId="0" applyAlignment="1"/>
    <xf numFmtId="0" fontId="0" fillId="0" borderId="0" xfId="0" applyFont="1" applyAlignment="1">
      <alignment horizontal="center"/>
    </xf>
    <xf numFmtId="0" fontId="0" fillId="0" borderId="0" xfId="0" applyAlignment="1">
      <alignment horizontal="center"/>
    </xf>
    <xf numFmtId="0" fontId="2" fillId="0" borderId="6" xfId="1" applyFont="1" applyFill="1" applyBorder="1" applyAlignment="1" applyProtection="1">
      <alignment horizontal="center" vertical="center" wrapText="1"/>
      <protection locked="0"/>
    </xf>
    <xf numFmtId="0" fontId="2" fillId="0" borderId="6" xfId="0" applyFont="1" applyFill="1" applyBorder="1" applyAlignment="1">
      <alignment horizontal="center" vertical="center"/>
    </xf>
    <xf numFmtId="2" fontId="2" fillId="0" borderId="6" xfId="1" applyNumberFormat="1" applyFont="1" applyFill="1" applyBorder="1" applyAlignment="1" applyProtection="1">
      <alignment horizontal="center" vertical="center" wrapText="1"/>
      <protection locked="0"/>
    </xf>
    <xf numFmtId="0" fontId="3" fillId="0" borderId="6" xfId="1" applyFont="1" applyFill="1" applyBorder="1" applyAlignment="1" applyProtection="1">
      <alignment horizontal="center" vertical="center" wrapText="1"/>
      <protection locked="0"/>
    </xf>
    <xf numFmtId="44" fontId="3" fillId="0" borderId="6" xfId="5" applyFont="1" applyFill="1" applyBorder="1" applyAlignment="1" applyProtection="1">
      <alignment horizontal="center" vertical="center" wrapText="1"/>
      <protection locked="0"/>
    </xf>
    <xf numFmtId="0" fontId="10" fillId="0" borderId="0" xfId="0" applyFont="1" applyFill="1"/>
    <xf numFmtId="44" fontId="13" fillId="0" borderId="0" xfId="5" applyFont="1" applyFill="1"/>
    <xf numFmtId="44" fontId="14" fillId="0" borderId="0" xfId="5" applyFont="1" applyFill="1"/>
    <xf numFmtId="0" fontId="13" fillId="0" borderId="0" xfId="0" applyFont="1" applyFill="1"/>
    <xf numFmtId="2" fontId="2" fillId="0" borderId="6" xfId="0" applyNumberFormat="1" applyFont="1" applyFill="1" applyBorder="1" applyAlignment="1">
      <alignment horizontal="center"/>
    </xf>
    <xf numFmtId="2" fontId="13" fillId="0" borderId="0" xfId="0" applyNumberFormat="1" applyFont="1" applyFill="1"/>
    <xf numFmtId="0" fontId="2" fillId="0" borderId="6" xfId="0" applyFont="1" applyFill="1" applyBorder="1" applyAlignment="1">
      <alignment horizontal="center"/>
    </xf>
    <xf numFmtId="0" fontId="2" fillId="0" borderId="0" xfId="0" applyFont="1" applyFill="1"/>
    <xf numFmtId="0" fontId="14" fillId="0" borderId="0" xfId="0" applyFont="1" applyFill="1" applyAlignment="1"/>
    <xf numFmtId="0" fontId="14" fillId="0" borderId="0" xfId="0" applyFont="1" applyFill="1"/>
    <xf numFmtId="0" fontId="14" fillId="0" borderId="0" xfId="0" applyFont="1" applyFill="1" applyAlignment="1">
      <alignment horizontal="center"/>
    </xf>
    <xf numFmtId="0" fontId="0" fillId="0" borderId="0" xfId="0" applyFont="1" applyFill="1"/>
    <xf numFmtId="2" fontId="10" fillId="0" borderId="0" xfId="0" applyNumberFormat="1" applyFont="1" applyFill="1"/>
    <xf numFmtId="0" fontId="4" fillId="0" borderId="0" xfId="0" applyFont="1" applyFill="1"/>
    <xf numFmtId="0" fontId="4" fillId="0" borderId="0" xfId="0" applyFont="1" applyFill="1" applyAlignment="1">
      <alignment vertical="center"/>
    </xf>
    <xf numFmtId="0" fontId="13" fillId="0" borderId="0" xfId="0" applyFont="1" applyFill="1" applyAlignment="1">
      <alignment vertical="center"/>
    </xf>
    <xf numFmtId="0" fontId="2"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right" vertical="center"/>
    </xf>
    <xf numFmtId="0" fontId="15" fillId="0" borderId="0" xfId="0" applyFont="1" applyFill="1"/>
    <xf numFmtId="0" fontId="16" fillId="0" borderId="0" xfId="0" applyFont="1" applyFill="1"/>
    <xf numFmtId="0" fontId="11" fillId="0" borderId="6" xfId="1" applyFont="1" applyFill="1" applyBorder="1" applyAlignment="1" applyProtection="1">
      <alignment horizontal="center" vertical="center" wrapText="1"/>
      <protection locked="0"/>
    </xf>
    <xf numFmtId="4" fontId="8" fillId="0" borderId="7" xfId="1" applyNumberFormat="1" applyFont="1" applyFill="1" applyBorder="1" applyAlignment="1" applyProtection="1">
      <alignment horizontal="center" vertical="center" wrapText="1"/>
      <protection locked="0"/>
    </xf>
    <xf numFmtId="0" fontId="17" fillId="0" borderId="6" xfId="1" applyFont="1" applyFill="1" applyBorder="1" applyAlignment="1" applyProtection="1">
      <alignment horizontal="center" vertical="center" wrapText="1"/>
      <protection locked="0"/>
    </xf>
    <xf numFmtId="0" fontId="18" fillId="0" borderId="0" xfId="0" applyFont="1" applyFill="1"/>
    <xf numFmtId="0" fontId="4" fillId="0" borderId="6" xfId="1" applyFont="1" applyFill="1" applyBorder="1" applyAlignment="1" applyProtection="1">
      <alignment horizontal="center" vertical="center" wrapText="1"/>
      <protection locked="0"/>
    </xf>
    <xf numFmtId="0" fontId="18" fillId="0" borderId="0" xfId="0" applyFont="1" applyFill="1" applyAlignment="1">
      <alignment vertical="center"/>
    </xf>
    <xf numFmtId="0" fontId="0" fillId="0" borderId="0" xfId="0" applyFont="1" applyFill="1" applyAlignment="1">
      <alignment vertical="center"/>
    </xf>
    <xf numFmtId="4" fontId="8" fillId="0" borderId="9" xfId="1" applyNumberFormat="1" applyFont="1" applyFill="1" applyBorder="1" applyAlignment="1" applyProtection="1">
      <alignment horizontal="center" vertical="center" wrapText="1"/>
      <protection locked="0"/>
    </xf>
    <xf numFmtId="4" fontId="8" fillId="0" borderId="9" xfId="1" applyNumberFormat="1" applyFont="1" applyFill="1" applyBorder="1" applyAlignment="1" applyProtection="1">
      <alignment vertical="center"/>
      <protection locked="0"/>
    </xf>
    <xf numFmtId="3" fontId="8" fillId="0" borderId="9" xfId="1" applyNumberFormat="1" applyFont="1" applyFill="1" applyBorder="1" applyAlignment="1" applyProtection="1">
      <alignment horizontal="center" vertical="center" wrapText="1"/>
      <protection locked="0"/>
    </xf>
    <xf numFmtId="1" fontId="2" fillId="0" borderId="9" xfId="0" applyNumberFormat="1" applyFont="1" applyFill="1" applyBorder="1" applyAlignment="1" applyProtection="1">
      <alignment horizontal="center" vertical="center" wrapText="1"/>
      <protection locked="0"/>
    </xf>
    <xf numFmtId="2" fontId="3" fillId="0" borderId="9" xfId="1" applyNumberFormat="1" applyFont="1" applyFill="1" applyBorder="1" applyAlignment="1" applyProtection="1">
      <alignment horizontal="left" vertical="center" wrapText="1"/>
      <protection locked="0"/>
    </xf>
    <xf numFmtId="4" fontId="2" fillId="0" borderId="9" xfId="1" applyNumberFormat="1" applyFont="1" applyFill="1" applyBorder="1" applyAlignment="1" applyProtection="1">
      <alignment vertical="center"/>
      <protection locked="0"/>
    </xf>
    <xf numFmtId="0" fontId="3" fillId="0" borderId="9" xfId="1" applyFont="1" applyFill="1" applyBorder="1" applyAlignment="1" applyProtection="1">
      <alignment horizontal="center" vertical="center"/>
      <protection locked="0"/>
    </xf>
    <xf numFmtId="2" fontId="2" fillId="0" borderId="9" xfId="1" applyNumberFormat="1" applyFont="1" applyFill="1" applyBorder="1" applyAlignment="1" applyProtection="1">
      <alignment vertical="center" wrapText="1"/>
      <protection locked="0"/>
    </xf>
    <xf numFmtId="0" fontId="2" fillId="0" borderId="9" xfId="0" applyFont="1" applyFill="1" applyBorder="1" applyAlignment="1">
      <alignment horizontal="center" vertical="center"/>
    </xf>
    <xf numFmtId="2" fontId="4" fillId="0" borderId="9" xfId="1" applyNumberFormat="1" applyFont="1" applyFill="1" applyBorder="1" applyAlignment="1" applyProtection="1">
      <alignment vertical="center" wrapText="1"/>
      <protection locked="0"/>
    </xf>
    <xf numFmtId="0" fontId="4" fillId="0" borderId="9"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9" xfId="0" applyFont="1" applyFill="1" applyBorder="1" applyAlignment="1">
      <alignment vertical="center"/>
    </xf>
    <xf numFmtId="0" fontId="2" fillId="0" borderId="9" xfId="1" applyFont="1" applyFill="1" applyBorder="1" applyAlignment="1" applyProtection="1">
      <alignment horizontal="center" vertical="center" wrapText="1"/>
      <protection locked="0"/>
    </xf>
    <xf numFmtId="0" fontId="2" fillId="0" borderId="9" xfId="0" applyFont="1" applyFill="1" applyBorder="1" applyAlignment="1">
      <alignment vertical="center" wrapText="1"/>
    </xf>
    <xf numFmtId="0" fontId="2" fillId="0" borderId="9" xfId="1" applyFont="1" applyFill="1" applyBorder="1" applyAlignment="1" applyProtection="1">
      <alignment horizontal="center" vertical="center"/>
      <protection locked="0"/>
    </xf>
    <xf numFmtId="2" fontId="3" fillId="0" borderId="9" xfId="1" applyNumberFormat="1" applyFont="1" applyFill="1" applyBorder="1" applyAlignment="1" applyProtection="1">
      <alignment vertical="center" wrapText="1"/>
      <protection locked="0"/>
    </xf>
    <xf numFmtId="44" fontId="3" fillId="0" borderId="9" xfId="5" applyFont="1" applyFill="1" applyBorder="1" applyAlignment="1" applyProtection="1">
      <alignment horizontal="center" vertical="center"/>
      <protection locked="0"/>
    </xf>
    <xf numFmtId="2" fontId="2" fillId="0" borderId="9" xfId="1" applyNumberFormat="1" applyFont="1" applyFill="1" applyBorder="1" applyAlignment="1" applyProtection="1">
      <alignment horizontal="center" vertical="center" wrapText="1"/>
      <protection locked="0"/>
    </xf>
    <xf numFmtId="2" fontId="17" fillId="0" borderId="9" xfId="1" applyNumberFormat="1" applyFont="1" applyFill="1" applyBorder="1" applyAlignment="1" applyProtection="1">
      <alignment horizontal="left" vertical="center" wrapText="1"/>
      <protection locked="0"/>
    </xf>
    <xf numFmtId="0" fontId="17" fillId="0" borderId="9" xfId="1" applyFont="1" applyFill="1" applyBorder="1" applyAlignment="1" applyProtection="1">
      <alignment horizontal="center" vertical="center"/>
      <protection locked="0"/>
    </xf>
    <xf numFmtId="0" fontId="2" fillId="0" borderId="9" xfId="0" applyFont="1" applyFill="1" applyBorder="1" applyAlignment="1">
      <alignment horizontal="left" vertical="center"/>
    </xf>
    <xf numFmtId="2" fontId="2" fillId="0" borderId="9" xfId="0" applyNumberFormat="1" applyFont="1" applyFill="1" applyBorder="1" applyAlignment="1">
      <alignment horizontal="center"/>
    </xf>
    <xf numFmtId="0" fontId="2" fillId="0" borderId="9" xfId="0" applyFont="1" applyFill="1" applyBorder="1" applyAlignment="1">
      <alignment horizontal="left"/>
    </xf>
    <xf numFmtId="2" fontId="3" fillId="0" borderId="9" xfId="1" applyNumberFormat="1" applyFont="1" applyFill="1" applyBorder="1" applyAlignment="1" applyProtection="1">
      <alignment wrapText="1"/>
      <protection locked="0"/>
    </xf>
    <xf numFmtId="4" fontId="2" fillId="0" borderId="9" xfId="1" applyNumberFormat="1" applyFont="1" applyFill="1" applyBorder="1" applyAlignment="1" applyProtection="1">
      <alignment horizontal="center" vertical="center"/>
      <protection locked="0"/>
    </xf>
    <xf numFmtId="4" fontId="4" fillId="0" borderId="9" xfId="1" applyNumberFormat="1" applyFont="1" applyFill="1" applyBorder="1" applyAlignment="1" applyProtection="1">
      <alignment horizontal="center" vertical="center"/>
      <protection locked="0"/>
    </xf>
    <xf numFmtId="2" fontId="2" fillId="0" borderId="9" xfId="0" applyNumberFormat="1" applyFont="1" applyFill="1" applyBorder="1" applyAlignment="1">
      <alignment horizontal="center" vertical="center"/>
    </xf>
    <xf numFmtId="44" fontId="9" fillId="0" borderId="0" xfId="5" applyFont="1" applyFill="1"/>
    <xf numFmtId="2" fontId="0" fillId="0" borderId="0" xfId="0" applyNumberFormat="1" applyFont="1" applyFill="1"/>
    <xf numFmtId="2" fontId="2" fillId="0" borderId="9" xfId="0" applyNumberFormat="1" applyFont="1" applyFill="1" applyBorder="1" applyAlignment="1" applyProtection="1">
      <alignment vertical="center" wrapText="1"/>
      <protection locked="0"/>
    </xf>
    <xf numFmtId="1" fontId="2" fillId="0" borderId="9" xfId="1" applyNumberFormat="1" applyFont="1" applyFill="1" applyBorder="1" applyAlignment="1" applyProtection="1">
      <alignment horizontal="center" vertical="center" wrapText="1"/>
      <protection locked="0"/>
    </xf>
    <xf numFmtId="0" fontId="2" fillId="0" borderId="9" xfId="1" applyFont="1" applyFill="1" applyBorder="1" applyAlignment="1" applyProtection="1">
      <alignment vertical="center"/>
      <protection locked="0"/>
    </xf>
    <xf numFmtId="0" fontId="19" fillId="0" borderId="0" xfId="0" applyFont="1"/>
    <xf numFmtId="164" fontId="20" fillId="0" borderId="9" xfId="0" applyNumberFormat="1" applyFont="1" applyBorder="1"/>
    <xf numFmtId="164" fontId="20" fillId="0" borderId="9" xfId="0" applyNumberFormat="1" applyFont="1" applyBorder="1" applyAlignment="1">
      <alignment horizontal="center"/>
    </xf>
    <xf numFmtId="164" fontId="21" fillId="0" borderId="9" xfId="0" applyNumberFormat="1" applyFont="1" applyBorder="1"/>
    <xf numFmtId="164" fontId="21" fillId="0" borderId="9" xfId="0" applyNumberFormat="1" applyFont="1" applyBorder="1" applyAlignment="1">
      <alignment horizontal="center"/>
    </xf>
    <xf numFmtId="164" fontId="21" fillId="0" borderId="9" xfId="0" applyNumberFormat="1" applyFont="1" applyBorder="1" applyAlignment="1">
      <alignment wrapText="1"/>
    </xf>
    <xf numFmtId="164" fontId="22" fillId="0" borderId="9" xfId="0" applyNumberFormat="1" applyFont="1" applyBorder="1"/>
    <xf numFmtId="164" fontId="23" fillId="0" borderId="9" xfId="0" applyNumberFormat="1" applyFont="1" applyBorder="1"/>
    <xf numFmtId="164" fontId="23" fillId="0" borderId="9" xfId="0" applyNumberFormat="1" applyFont="1" applyBorder="1" applyAlignment="1">
      <alignment horizontal="center"/>
    </xf>
    <xf numFmtId="0" fontId="21" fillId="0" borderId="0" xfId="0" applyFont="1"/>
    <xf numFmtId="49" fontId="20" fillId="0" borderId="9" xfId="0" applyNumberFormat="1" applyFont="1" applyBorder="1" applyAlignment="1">
      <alignment horizontal="center" vertical="center" wrapText="1"/>
    </xf>
    <xf numFmtId="0" fontId="5" fillId="0" borderId="0" xfId="0" applyFont="1" applyFill="1"/>
    <xf numFmtId="2" fontId="26" fillId="0" borderId="0" xfId="0" applyNumberFormat="1" applyFont="1" applyFill="1"/>
    <xf numFmtId="0" fontId="26" fillId="0" borderId="0" xfId="0" applyFont="1" applyFill="1"/>
    <xf numFmtId="0" fontId="19" fillId="0" borderId="0" xfId="0" applyFont="1" applyFill="1"/>
    <xf numFmtId="0" fontId="28" fillId="0" borderId="0" xfId="0" applyFont="1" applyFill="1"/>
    <xf numFmtId="0" fontId="29" fillId="0" borderId="0" xfId="0" applyFont="1" applyFill="1"/>
    <xf numFmtId="0" fontId="30" fillId="0" borderId="0" xfId="0" applyFont="1" applyFill="1"/>
    <xf numFmtId="0" fontId="31" fillId="0" borderId="0" xfId="0" applyFont="1" applyFill="1"/>
    <xf numFmtId="0" fontId="32" fillId="0" borderId="0" xfId="0" applyFont="1" applyFill="1"/>
    <xf numFmtId="0" fontId="26" fillId="0" borderId="0" xfId="0" applyFont="1" applyFill="1" applyAlignment="1">
      <alignment vertical="center"/>
    </xf>
    <xf numFmtId="44" fontId="26" fillId="0" borderId="0" xfId="5" applyFont="1" applyFill="1"/>
    <xf numFmtId="0" fontId="27" fillId="0" borderId="0" xfId="0" applyFont="1" applyFill="1" applyAlignment="1">
      <alignment vertical="center"/>
    </xf>
    <xf numFmtId="0" fontId="29" fillId="0" borderId="0" xfId="0" applyFont="1" applyFill="1" applyAlignment="1">
      <alignment vertical="center"/>
    </xf>
    <xf numFmtId="0" fontId="19" fillId="0" borderId="0" xfId="0" applyFont="1" applyFill="1" applyAlignment="1">
      <alignment vertical="center"/>
    </xf>
    <xf numFmtId="0" fontId="26" fillId="0" borderId="0" xfId="0" applyFont="1" applyFill="1" applyAlignment="1">
      <alignment horizontal="center" vertical="center"/>
    </xf>
    <xf numFmtId="0" fontId="19" fillId="0" borderId="0" xfId="0" applyFont="1" applyFill="1" applyAlignment="1">
      <alignment horizontal="right"/>
    </xf>
    <xf numFmtId="0" fontId="2" fillId="0" borderId="0" xfId="0" applyFont="1" applyFill="1" applyAlignment="1">
      <alignment vertical="center" wrapText="1"/>
    </xf>
    <xf numFmtId="0" fontId="5" fillId="0" borderId="0" xfId="0" applyFont="1" applyFill="1" applyAlignment="1">
      <alignment wrapText="1"/>
    </xf>
    <xf numFmtId="0" fontId="5" fillId="0" borderId="0" xfId="0" applyFont="1" applyFill="1" applyAlignment="1">
      <alignment vertical="center" wrapText="1"/>
    </xf>
    <xf numFmtId="0" fontId="30" fillId="0" borderId="0" xfId="0" applyFont="1" applyFill="1" applyAlignment="1">
      <alignment vertical="center"/>
    </xf>
    <xf numFmtId="0" fontId="34" fillId="0" borderId="0" xfId="0" applyFont="1" applyFill="1"/>
    <xf numFmtId="4" fontId="26" fillId="3" borderId="0" xfId="0" applyNumberFormat="1" applyFont="1" applyFill="1" applyAlignment="1"/>
    <xf numFmtId="4" fontId="26" fillId="3" borderId="0" xfId="0" applyNumberFormat="1" applyFont="1" applyFill="1" applyAlignment="1">
      <alignment horizontal="right"/>
    </xf>
    <xf numFmtId="4" fontId="26" fillId="3" borderId="0" xfId="0" applyNumberFormat="1" applyFont="1" applyFill="1"/>
    <xf numFmtId="4" fontId="26" fillId="3" borderId="0" xfId="0" applyNumberFormat="1" applyFont="1" applyFill="1" applyAlignment="1">
      <alignment horizontal="center"/>
    </xf>
    <xf numFmtId="4" fontId="26" fillId="3" borderId="0" xfId="0" applyNumberFormat="1" applyFont="1" applyFill="1" applyAlignment="1">
      <alignment horizontal="left"/>
    </xf>
    <xf numFmtId="4" fontId="2" fillId="3" borderId="0" xfId="0" applyNumberFormat="1" applyFont="1" applyFill="1"/>
    <xf numFmtId="4" fontId="25" fillId="3" borderId="0" xfId="0" applyNumberFormat="1" applyFont="1" applyFill="1"/>
    <xf numFmtId="4" fontId="8" fillId="3" borderId="4" xfId="1" applyNumberFormat="1" applyFont="1" applyFill="1" applyBorder="1" applyAlignment="1" applyProtection="1">
      <alignment horizontal="center" vertical="center" wrapText="1"/>
      <protection locked="0"/>
    </xf>
    <xf numFmtId="4" fontId="8" fillId="3" borderId="12" xfId="1" applyNumberFormat="1" applyFont="1" applyFill="1" applyBorder="1" applyAlignment="1" applyProtection="1">
      <alignment horizontal="left" vertical="center" wrapText="1"/>
      <protection locked="0"/>
    </xf>
    <xf numFmtId="4" fontId="2" fillId="3" borderId="2" xfId="0" applyNumberFormat="1" applyFont="1" applyFill="1" applyBorder="1" applyAlignment="1">
      <alignment horizontal="center"/>
    </xf>
    <xf numFmtId="4" fontId="8" fillId="3" borderId="2" xfId="1" applyNumberFormat="1" applyFont="1" applyFill="1" applyBorder="1" applyAlignment="1" applyProtection="1">
      <alignment horizontal="center" vertical="center" wrapText="1"/>
      <protection locked="0"/>
    </xf>
    <xf numFmtId="4" fontId="8" fillId="3" borderId="2" xfId="1" applyNumberFormat="1" applyFont="1" applyFill="1" applyBorder="1" applyAlignment="1" applyProtection="1">
      <alignment horizontal="left" vertical="center" wrapText="1"/>
      <protection locked="0"/>
    </xf>
    <xf numFmtId="4" fontId="8" fillId="3" borderId="0" xfId="0" applyNumberFormat="1" applyFont="1" applyFill="1"/>
    <xf numFmtId="4" fontId="27" fillId="3" borderId="0" xfId="0" applyNumberFormat="1" applyFont="1" applyFill="1"/>
    <xf numFmtId="4" fontId="2" fillId="3" borderId="2" xfId="1" applyNumberFormat="1" applyFont="1" applyFill="1" applyBorder="1" applyAlignment="1" applyProtection="1">
      <alignment horizontal="left" vertical="center" wrapText="1"/>
      <protection locked="0"/>
    </xf>
    <xf numFmtId="4" fontId="2" fillId="3" borderId="2" xfId="0" applyNumberFormat="1" applyFont="1" applyFill="1" applyBorder="1"/>
    <xf numFmtId="4" fontId="2" fillId="3" borderId="2" xfId="1" applyNumberFormat="1" applyFont="1" applyFill="1" applyBorder="1" applyAlignment="1" applyProtection="1">
      <alignment horizontal="center" vertical="center"/>
      <protection locked="0"/>
    </xf>
    <xf numFmtId="4" fontId="2" fillId="3" borderId="6" xfId="1" applyNumberFormat="1" applyFont="1" applyFill="1" applyBorder="1" applyAlignment="1" applyProtection="1">
      <alignment horizontal="center" vertical="center" wrapText="1"/>
      <protection locked="0"/>
    </xf>
    <xf numFmtId="4" fontId="2" fillId="3" borderId="2" xfId="0" applyNumberFormat="1" applyFont="1" applyFill="1" applyBorder="1" applyAlignment="1">
      <alignment vertical="center"/>
    </xf>
    <xf numFmtId="4" fontId="2" fillId="3" borderId="2" xfId="0" applyNumberFormat="1" applyFont="1" applyFill="1" applyBorder="1" applyAlignment="1">
      <alignment horizontal="center" vertical="center"/>
    </xf>
    <xf numFmtId="4" fontId="8" fillId="3" borderId="2" xfId="1" applyNumberFormat="1" applyFont="1" applyFill="1" applyBorder="1" applyAlignment="1" applyProtection="1">
      <alignment horizontal="center" vertical="center"/>
      <protection locked="0"/>
    </xf>
    <xf numFmtId="4" fontId="8" fillId="3" borderId="2" xfId="0" applyNumberFormat="1" applyFont="1" applyFill="1" applyBorder="1"/>
    <xf numFmtId="4" fontId="8" fillId="3" borderId="2" xfId="0" applyNumberFormat="1" applyFont="1" applyFill="1" applyBorder="1" applyAlignment="1">
      <alignment horizontal="center" vertical="center"/>
    </xf>
    <xf numFmtId="4" fontId="2" fillId="3" borderId="2" xfId="1" applyNumberFormat="1" applyFont="1" applyFill="1" applyBorder="1" applyAlignment="1" applyProtection="1">
      <alignment horizontal="center" vertical="center" wrapText="1"/>
      <protection locked="0"/>
    </xf>
    <xf numFmtId="4" fontId="11" fillId="3" borderId="2" xfId="0" applyNumberFormat="1" applyFont="1" applyFill="1" applyBorder="1" applyAlignment="1">
      <alignment horizontal="center" vertical="center" wrapText="1"/>
    </xf>
    <xf numFmtId="4" fontId="2" fillId="3" borderId="2" xfId="0" applyNumberFormat="1" applyFont="1" applyFill="1" applyBorder="1" applyAlignment="1">
      <alignment wrapText="1"/>
    </xf>
    <xf numFmtId="4" fontId="11" fillId="3" borderId="2" xfId="0" applyNumberFormat="1" applyFont="1" applyFill="1" applyBorder="1"/>
    <xf numFmtId="4" fontId="11" fillId="3" borderId="6" xfId="1" applyNumberFormat="1" applyFont="1" applyFill="1" applyBorder="1" applyAlignment="1" applyProtection="1">
      <alignment horizontal="center" vertical="center" wrapText="1"/>
      <protection locked="0"/>
    </xf>
    <xf numFmtId="4" fontId="11" fillId="3" borderId="0" xfId="0" applyNumberFormat="1" applyFont="1" applyFill="1"/>
    <xf numFmtId="4" fontId="33" fillId="3" borderId="0" xfId="0" applyNumberFormat="1" applyFont="1" applyFill="1"/>
    <xf numFmtId="4" fontId="11" fillId="3" borderId="2" xfId="1" applyNumberFormat="1" applyFont="1" applyFill="1" applyBorder="1" applyAlignment="1" applyProtection="1">
      <alignment horizontal="center" vertical="center" wrapText="1"/>
      <protection locked="0"/>
    </xf>
    <xf numFmtId="4" fontId="8" fillId="3" borderId="2" xfId="0" applyNumberFormat="1" applyFont="1" applyFill="1" applyBorder="1" applyAlignment="1">
      <alignment vertical="center"/>
    </xf>
    <xf numFmtId="4" fontId="2" fillId="3" borderId="2" xfId="0" applyNumberFormat="1" applyFont="1" applyFill="1" applyBorder="1" applyAlignment="1">
      <alignment vertical="center" wrapText="1"/>
    </xf>
    <xf numFmtId="4" fontId="24" fillId="3" borderId="2" xfId="0" applyNumberFormat="1" applyFont="1" applyFill="1" applyBorder="1" applyAlignment="1">
      <alignment horizontal="center" vertical="center"/>
    </xf>
    <xf numFmtId="4" fontId="24" fillId="3" borderId="2" xfId="0" applyNumberFormat="1" applyFont="1" applyFill="1" applyBorder="1"/>
    <xf numFmtId="4" fontId="24" fillId="3" borderId="6" xfId="1" applyNumberFormat="1" applyFont="1" applyFill="1" applyBorder="1" applyAlignment="1" applyProtection="1">
      <alignment horizontal="center" vertical="center" wrapText="1"/>
      <protection locked="0"/>
    </xf>
    <xf numFmtId="4" fontId="24" fillId="3" borderId="0" xfId="0" applyNumberFormat="1" applyFont="1" applyFill="1"/>
    <xf numFmtId="4" fontId="31" fillId="3" borderId="0" xfId="0" applyNumberFormat="1" applyFont="1" applyFill="1"/>
    <xf numFmtId="4" fontId="2" fillId="3" borderId="6" xfId="0" applyNumberFormat="1" applyFont="1" applyFill="1" applyBorder="1" applyAlignment="1">
      <alignment horizontal="center" vertical="center"/>
    </xf>
    <xf numFmtId="4" fontId="2" fillId="3" borderId="0" xfId="0" applyNumberFormat="1" applyFont="1" applyFill="1" applyAlignment="1">
      <alignment vertical="center"/>
    </xf>
    <xf numFmtId="4" fontId="26" fillId="3" borderId="0" xfId="0" applyNumberFormat="1" applyFont="1" applyFill="1" applyAlignment="1">
      <alignment vertical="center"/>
    </xf>
    <xf numFmtId="4" fontId="11" fillId="3" borderId="2" xfId="0" applyNumberFormat="1" applyFont="1" applyFill="1" applyBorder="1" applyAlignment="1">
      <alignment horizontal="center" vertical="center"/>
    </xf>
    <xf numFmtId="4" fontId="2" fillId="3" borderId="2" xfId="5" applyNumberFormat="1" applyFont="1" applyFill="1" applyBorder="1"/>
    <xf numFmtId="4" fontId="2" fillId="3" borderId="2" xfId="0" applyNumberFormat="1" applyFont="1" applyFill="1" applyBorder="1" applyAlignment="1">
      <alignment horizontal="center" vertical="center" wrapText="1"/>
    </xf>
    <xf numFmtId="4" fontId="2" fillId="3" borderId="6" xfId="5" applyNumberFormat="1" applyFont="1" applyFill="1" applyBorder="1" applyAlignment="1" applyProtection="1">
      <alignment horizontal="center" vertical="center" wrapText="1"/>
      <protection locked="0"/>
    </xf>
    <xf numFmtId="4" fontId="2" fillId="3" borderId="0" xfId="5" applyNumberFormat="1" applyFont="1" applyFill="1"/>
    <xf numFmtId="4" fontId="26" fillId="3" borderId="0" xfId="5" applyNumberFormat="1" applyFont="1" applyFill="1"/>
    <xf numFmtId="4" fontId="24" fillId="3" borderId="2" xfId="0" applyNumberFormat="1" applyFont="1" applyFill="1" applyBorder="1" applyAlignment="1">
      <alignment horizontal="center" vertical="center" wrapText="1"/>
    </xf>
    <xf numFmtId="4" fontId="24" fillId="3" borderId="2" xfId="5" applyNumberFormat="1" applyFont="1" applyFill="1" applyBorder="1"/>
    <xf numFmtId="4" fontId="24" fillId="3" borderId="6" xfId="5" applyNumberFormat="1" applyFont="1" applyFill="1" applyBorder="1" applyAlignment="1" applyProtection="1">
      <alignment horizontal="center" vertical="center" wrapText="1"/>
      <protection locked="0"/>
    </xf>
    <xf numFmtId="4" fontId="24" fillId="3" borderId="0" xfId="5" applyNumberFormat="1" applyFont="1" applyFill="1"/>
    <xf numFmtId="4" fontId="31" fillId="3" borderId="0" xfId="5" applyNumberFormat="1" applyFont="1" applyFill="1"/>
    <xf numFmtId="4" fontId="8" fillId="3" borderId="0" xfId="0" applyNumberFormat="1" applyFont="1" applyFill="1" applyAlignment="1">
      <alignment vertical="center"/>
    </xf>
    <xf numFmtId="4" fontId="27" fillId="3" borderId="0" xfId="0" applyNumberFormat="1" applyFont="1" applyFill="1" applyAlignment="1">
      <alignment vertical="center"/>
    </xf>
    <xf numFmtId="4" fontId="2" fillId="3" borderId="2" xfId="0" applyNumberFormat="1" applyFont="1" applyFill="1" applyBorder="1" applyAlignment="1">
      <alignment horizontal="left" vertical="center"/>
    </xf>
    <xf numFmtId="4" fontId="2" fillId="3" borderId="9" xfId="1" applyNumberFormat="1" applyFont="1" applyFill="1" applyBorder="1" applyAlignment="1" applyProtection="1">
      <alignment vertical="center" wrapText="1"/>
      <protection locked="0"/>
    </xf>
    <xf numFmtId="4" fontId="8" fillId="3" borderId="6" xfId="1" applyNumberFormat="1" applyFont="1" applyFill="1" applyBorder="1" applyAlignment="1" applyProtection="1">
      <alignment vertical="center" wrapText="1"/>
      <protection locked="0"/>
    </xf>
    <xf numFmtId="4" fontId="2" fillId="3" borderId="2" xfId="0" applyNumberFormat="1" applyFont="1" applyFill="1" applyBorder="1" applyAlignment="1">
      <alignment horizontal="left" vertical="center" wrapText="1"/>
    </xf>
    <xf numFmtId="4" fontId="2" fillId="3" borderId="6" xfId="1" applyNumberFormat="1" applyFont="1" applyFill="1" applyBorder="1" applyAlignment="1" applyProtection="1">
      <alignment vertical="center" wrapText="1"/>
      <protection locked="0"/>
    </xf>
    <xf numFmtId="4" fontId="2" fillId="3" borderId="6" xfId="0" applyNumberFormat="1" applyFont="1" applyFill="1" applyBorder="1" applyAlignment="1">
      <alignment horizontal="center"/>
    </xf>
    <xf numFmtId="4" fontId="2" fillId="3" borderId="0" xfId="0" applyNumberFormat="1" applyFont="1" applyFill="1" applyAlignment="1">
      <alignment vertical="center" wrapText="1"/>
    </xf>
    <xf numFmtId="4" fontId="25" fillId="3" borderId="11" xfId="0" applyNumberFormat="1" applyFont="1" applyFill="1" applyBorder="1" applyAlignment="1">
      <alignment wrapText="1"/>
    </xf>
    <xf numFmtId="4" fontId="2" fillId="3" borderId="6" xfId="0" applyNumberFormat="1" applyFont="1" applyFill="1" applyBorder="1" applyAlignment="1">
      <alignment horizontal="center" wrapText="1"/>
    </xf>
    <xf numFmtId="4" fontId="2" fillId="3" borderId="0" xfId="0" applyNumberFormat="1" applyFont="1" applyFill="1" applyAlignment="1">
      <alignment wrapText="1"/>
    </xf>
    <xf numFmtId="4" fontId="2" fillId="3" borderId="9" xfId="0" applyNumberFormat="1" applyFont="1" applyFill="1" applyBorder="1" applyAlignment="1">
      <alignment horizontal="left" vertical="center" wrapText="1"/>
    </xf>
    <xf numFmtId="4" fontId="25" fillId="3" borderId="11" xfId="0" applyNumberFormat="1" applyFont="1" applyFill="1" applyBorder="1"/>
    <xf numFmtId="4" fontId="26" fillId="3" borderId="0" xfId="0" applyNumberFormat="1" applyFont="1" applyFill="1" applyAlignment="1">
      <alignment horizontal="center" vertical="center"/>
    </xf>
    <xf numFmtId="4" fontId="25" fillId="3" borderId="2" xfId="0" applyNumberFormat="1" applyFont="1" applyFill="1" applyBorder="1"/>
    <xf numFmtId="4" fontId="2" fillId="3" borderId="0" xfId="1" applyNumberFormat="1" applyFont="1" applyFill="1" applyBorder="1" applyAlignment="1" applyProtection="1">
      <alignment horizontal="center" vertical="center" wrapText="1"/>
      <protection locked="0"/>
    </xf>
    <xf numFmtId="4" fontId="2" fillId="3" borderId="0" xfId="0" applyNumberFormat="1" applyFont="1" applyFill="1" applyBorder="1" applyAlignment="1">
      <alignment horizontal="center" vertical="center"/>
    </xf>
    <xf numFmtId="4" fontId="2" fillId="3" borderId="8" xfId="1" applyNumberFormat="1" applyFont="1" applyFill="1" applyBorder="1" applyAlignment="1" applyProtection="1">
      <alignment horizontal="center" vertical="center"/>
      <protection locked="0"/>
    </xf>
    <xf numFmtId="4" fontId="2" fillId="3" borderId="8" xfId="0" applyNumberFormat="1" applyFont="1" applyFill="1" applyBorder="1" applyAlignment="1">
      <alignment horizontal="left" vertical="center"/>
    </xf>
    <xf numFmtId="4" fontId="2" fillId="3" borderId="13" xfId="0" applyNumberFormat="1" applyFont="1" applyFill="1" applyBorder="1" applyAlignment="1">
      <alignment horizontal="left" vertical="center"/>
    </xf>
    <xf numFmtId="4" fontId="8" fillId="3" borderId="9" xfId="0" applyNumberFormat="1" applyFont="1" applyFill="1" applyBorder="1" applyAlignment="1">
      <alignment horizontal="center"/>
    </xf>
    <xf numFmtId="4" fontId="8" fillId="3" borderId="9" xfId="0" applyNumberFormat="1" applyFont="1" applyFill="1" applyBorder="1" applyAlignment="1">
      <alignment vertical="center" wrapText="1"/>
    </xf>
    <xf numFmtId="4" fontId="8" fillId="3" borderId="9" xfId="0" applyNumberFormat="1" applyFont="1" applyFill="1" applyBorder="1" applyAlignment="1">
      <alignment horizontal="left"/>
    </xf>
    <xf numFmtId="4" fontId="8" fillId="3" borderId="6" xfId="1" applyNumberFormat="1" applyFont="1" applyFill="1" applyBorder="1" applyAlignment="1" applyProtection="1">
      <alignment horizontal="center" vertical="center" wrapText="1"/>
      <protection locked="0"/>
    </xf>
    <xf numFmtId="4" fontId="8" fillId="3" borderId="9" xfId="0" applyNumberFormat="1" applyFont="1" applyFill="1" applyBorder="1" applyAlignment="1">
      <alignment horizontal="center" vertical="center" wrapText="1"/>
    </xf>
    <xf numFmtId="4" fontId="8" fillId="3" borderId="9" xfId="1" applyNumberFormat="1" applyFont="1" applyFill="1" applyBorder="1" applyAlignment="1" applyProtection="1">
      <alignment horizontal="center" vertical="center"/>
      <protection locked="0"/>
    </xf>
    <xf numFmtId="4" fontId="2" fillId="3" borderId="9" xfId="0" applyNumberFormat="1" applyFont="1" applyFill="1" applyBorder="1" applyAlignment="1">
      <alignment horizontal="center"/>
    </xf>
    <xf numFmtId="4" fontId="8" fillId="3" borderId="9" xfId="0" applyNumberFormat="1" applyFont="1" applyFill="1" applyBorder="1" applyAlignment="1" applyProtection="1">
      <alignment horizontal="center" vertical="center" wrapText="1"/>
      <protection locked="0"/>
    </xf>
    <xf numFmtId="4" fontId="8" fillId="3" borderId="9" xfId="0" applyNumberFormat="1" applyFont="1" applyFill="1" applyBorder="1" applyAlignment="1" applyProtection="1">
      <alignment horizontal="left" vertical="center" wrapText="1"/>
      <protection locked="0"/>
    </xf>
    <xf numFmtId="4" fontId="8" fillId="3" borderId="9" xfId="1" applyNumberFormat="1" applyFont="1" applyFill="1" applyBorder="1" applyAlignment="1" applyProtection="1">
      <alignment horizontal="center" vertical="center" wrapText="1"/>
      <protection locked="0"/>
    </xf>
    <xf numFmtId="4" fontId="24" fillId="3" borderId="9" xfId="0" applyNumberFormat="1" applyFont="1" applyFill="1" applyBorder="1" applyAlignment="1" applyProtection="1">
      <alignment horizontal="center" vertical="center" wrapText="1"/>
      <protection locked="0"/>
    </xf>
    <xf numFmtId="4" fontId="24" fillId="3" borderId="9" xfId="0" applyNumberFormat="1" applyFont="1" applyFill="1" applyBorder="1" applyAlignment="1" applyProtection="1">
      <alignment horizontal="left" vertical="center" wrapText="1"/>
      <protection locked="0"/>
    </xf>
    <xf numFmtId="3" fontId="8" fillId="3" borderId="9" xfId="0" applyNumberFormat="1" applyFont="1" applyFill="1" applyBorder="1" applyAlignment="1" applyProtection="1">
      <alignment horizontal="center" vertical="center" wrapText="1"/>
      <protection locked="0"/>
    </xf>
    <xf numFmtId="4" fontId="2" fillId="3" borderId="9" xfId="0" applyNumberFormat="1" applyFont="1" applyFill="1" applyBorder="1" applyAlignment="1" applyProtection="1">
      <alignment horizontal="center" vertical="center" wrapText="1"/>
      <protection locked="0"/>
    </xf>
    <xf numFmtId="4" fontId="2" fillId="3" borderId="9" xfId="1" applyNumberFormat="1" applyFont="1" applyFill="1" applyBorder="1" applyAlignment="1" applyProtection="1">
      <alignment horizontal="left" vertical="center" wrapText="1"/>
      <protection locked="0"/>
    </xf>
    <xf numFmtId="4" fontId="2" fillId="3" borderId="9" xfId="1" applyNumberFormat="1" applyFont="1" applyFill="1" applyBorder="1" applyAlignment="1" applyProtection="1">
      <alignment horizontal="center" vertical="center"/>
      <protection locked="0"/>
    </xf>
    <xf numFmtId="4" fontId="2" fillId="3" borderId="9" xfId="0" applyNumberFormat="1" applyFont="1" applyFill="1" applyBorder="1" applyAlignment="1">
      <alignment horizontal="center" vertical="center"/>
    </xf>
    <xf numFmtId="4" fontId="8" fillId="3" borderId="9" xfId="0" applyNumberFormat="1" applyFont="1" applyFill="1" applyBorder="1" applyAlignment="1" applyProtection="1">
      <alignment vertical="center" wrapText="1"/>
      <protection locked="0"/>
    </xf>
    <xf numFmtId="4" fontId="8" fillId="3" borderId="9" xfId="0" applyNumberFormat="1" applyFont="1" applyFill="1" applyBorder="1" applyAlignment="1">
      <alignment horizontal="center" vertical="center"/>
    </xf>
    <xf numFmtId="4" fontId="2" fillId="3" borderId="9" xfId="1" applyNumberFormat="1" applyFont="1" applyFill="1" applyBorder="1" applyAlignment="1" applyProtection="1">
      <alignment horizontal="center" vertical="center" wrapText="1"/>
      <protection locked="0"/>
    </xf>
    <xf numFmtId="4" fontId="11" fillId="3" borderId="9" xfId="0" applyNumberFormat="1" applyFont="1" applyFill="1" applyBorder="1" applyAlignment="1">
      <alignment horizontal="center" vertical="center" wrapText="1"/>
    </xf>
    <xf numFmtId="4" fontId="24" fillId="3" borderId="9" xfId="1" applyNumberFormat="1" applyFont="1" applyFill="1" applyBorder="1" applyAlignment="1" applyProtection="1">
      <alignment horizontal="left" vertical="center" wrapText="1"/>
      <protection locked="0"/>
    </xf>
    <xf numFmtId="4" fontId="11" fillId="3" borderId="9" xfId="0" applyNumberFormat="1" applyFont="1" applyFill="1" applyBorder="1" applyAlignment="1">
      <alignment horizontal="center" vertical="center"/>
    </xf>
    <xf numFmtId="3" fontId="24" fillId="3" borderId="9" xfId="0" applyNumberFormat="1" applyFont="1" applyFill="1" applyBorder="1" applyAlignment="1" applyProtection="1">
      <alignment horizontal="center" vertical="center" wrapText="1"/>
      <protection locked="0"/>
    </xf>
    <xf numFmtId="4" fontId="24" fillId="3" borderId="9" xfId="0" applyNumberFormat="1" applyFont="1" applyFill="1" applyBorder="1" applyAlignment="1" applyProtection="1">
      <alignment vertical="center" wrapText="1"/>
      <protection locked="0"/>
    </xf>
    <xf numFmtId="4" fontId="2" fillId="3" borderId="9" xfId="0" applyNumberFormat="1" applyFont="1" applyFill="1" applyBorder="1" applyAlignment="1">
      <alignment vertical="center"/>
    </xf>
    <xf numFmtId="4" fontId="11" fillId="3" borderId="9" xfId="1" applyNumberFormat="1" applyFont="1" applyFill="1" applyBorder="1" applyAlignment="1" applyProtection="1">
      <alignment horizontal="center" vertical="center" wrapText="1"/>
      <protection locked="0"/>
    </xf>
    <xf numFmtId="4" fontId="8" fillId="3" borderId="9" xfId="0" applyNumberFormat="1" applyFont="1" applyFill="1" applyBorder="1" applyAlignment="1">
      <alignment vertical="center"/>
    </xf>
    <xf numFmtId="4" fontId="2" fillId="3" borderId="9" xfId="0" applyNumberFormat="1" applyFont="1" applyFill="1" applyBorder="1" applyAlignment="1">
      <alignment vertical="center" wrapText="1"/>
    </xf>
    <xf numFmtId="3" fontId="8" fillId="3" borderId="9" xfId="1" applyNumberFormat="1" applyFont="1" applyFill="1" applyBorder="1" applyAlignment="1" applyProtection="1">
      <alignment horizontal="center" vertical="center" wrapText="1"/>
      <protection locked="0"/>
    </xf>
    <xf numFmtId="4" fontId="24" fillId="3" borderId="9" xfId="1" applyNumberFormat="1" applyFont="1" applyFill="1" applyBorder="1" applyAlignment="1" applyProtection="1">
      <alignment horizontal="center" vertical="center" wrapText="1"/>
      <protection locked="0"/>
    </xf>
    <xf numFmtId="4" fontId="24" fillId="3" borderId="9" xfId="0" applyNumberFormat="1" applyFont="1" applyFill="1" applyBorder="1" applyAlignment="1">
      <alignment horizontal="center" vertical="center"/>
    </xf>
    <xf numFmtId="4" fontId="2" fillId="3" borderId="9" xfId="0" applyNumberFormat="1" applyFont="1" applyFill="1" applyBorder="1" applyAlignment="1">
      <alignment horizontal="center" vertical="center" wrapText="1"/>
    </xf>
    <xf numFmtId="4" fontId="24" fillId="3" borderId="9" xfId="1" applyNumberFormat="1" applyFont="1" applyFill="1" applyBorder="1" applyAlignment="1" applyProtection="1">
      <alignment vertical="center" wrapText="1"/>
      <protection locked="0"/>
    </xf>
    <xf numFmtId="4" fontId="24" fillId="3" borderId="9" xfId="0" applyNumberFormat="1" applyFont="1" applyFill="1" applyBorder="1" applyAlignment="1">
      <alignment horizontal="center" vertical="center" wrapText="1"/>
    </xf>
    <xf numFmtId="4" fontId="24" fillId="3" borderId="9" xfId="1" applyNumberFormat="1" applyFont="1" applyFill="1" applyBorder="1" applyAlignment="1" applyProtection="1">
      <alignment horizontal="center" vertical="center"/>
      <protection locked="0"/>
    </xf>
    <xf numFmtId="4" fontId="2" fillId="3" borderId="9" xfId="0" applyNumberFormat="1" applyFont="1" applyFill="1" applyBorder="1" applyAlignment="1">
      <alignment horizontal="left" vertical="center"/>
    </xf>
    <xf numFmtId="4" fontId="8" fillId="3" borderId="9" xfId="0" applyNumberFormat="1" applyFont="1" applyFill="1" applyBorder="1" applyAlignment="1">
      <alignment horizontal="left" vertical="center"/>
    </xf>
    <xf numFmtId="4" fontId="2" fillId="3" borderId="9" xfId="0" applyNumberFormat="1" applyFont="1" applyFill="1" applyBorder="1" applyAlignment="1">
      <alignment horizontal="left"/>
    </xf>
    <xf numFmtId="4" fontId="2" fillId="3" borderId="9" xfId="0" applyNumberFormat="1" applyFont="1" applyFill="1" applyBorder="1" applyAlignment="1" applyProtection="1">
      <alignment vertical="center" wrapText="1"/>
      <protection locked="0"/>
    </xf>
    <xf numFmtId="4" fontId="2" fillId="3" borderId="9" xfId="1" applyNumberFormat="1" applyFont="1" applyFill="1" applyBorder="1" applyAlignment="1" applyProtection="1">
      <alignment vertical="center"/>
      <protection locked="0"/>
    </xf>
    <xf numFmtId="0" fontId="0" fillId="0" borderId="0" xfId="0" applyAlignment="1">
      <alignment vertical="center"/>
    </xf>
    <xf numFmtId="4" fontId="8" fillId="3" borderId="0" xfId="0" applyNumberFormat="1" applyFont="1" applyFill="1" applyAlignment="1">
      <alignment horizontal="left"/>
    </xf>
    <xf numFmtId="4" fontId="2" fillId="2" borderId="2" xfId="0" applyNumberFormat="1" applyFont="1" applyFill="1" applyBorder="1"/>
    <xf numFmtId="4" fontId="8" fillId="3" borderId="6" xfId="1" applyNumberFormat="1" applyFont="1" applyFill="1" applyBorder="1" applyAlignment="1" applyProtection="1">
      <alignment horizontal="center" vertical="center" wrapText="1"/>
      <protection locked="0"/>
    </xf>
    <xf numFmtId="4" fontId="8" fillId="3" borderId="9" xfId="1" applyNumberFormat="1" applyFont="1" applyFill="1" applyBorder="1" applyAlignment="1" applyProtection="1">
      <alignment horizontal="center" vertical="center"/>
      <protection locked="0"/>
    </xf>
    <xf numFmtId="0" fontId="4" fillId="0" borderId="9" xfId="0" applyFont="1" applyBorder="1" applyAlignment="1">
      <alignment vertical="center"/>
    </xf>
    <xf numFmtId="0" fontId="5" fillId="0" borderId="9" xfId="0" applyFont="1" applyBorder="1" applyAlignment="1">
      <alignment vertical="center"/>
    </xf>
    <xf numFmtId="0" fontId="5" fillId="0" borderId="9" xfId="0" applyFont="1" applyBorder="1" applyAlignment="1">
      <alignment vertical="center" wrapText="1"/>
    </xf>
    <xf numFmtId="0" fontId="5" fillId="0" borderId="9" xfId="0" applyFont="1" applyFill="1" applyBorder="1" applyAlignment="1">
      <alignment vertical="center" wrapText="1"/>
    </xf>
    <xf numFmtId="0" fontId="5" fillId="0" borderId="9" xfId="0" applyFont="1" applyFill="1" applyBorder="1" applyAlignment="1">
      <alignment vertical="center"/>
    </xf>
    <xf numFmtId="4" fontId="2" fillId="2" borderId="2" xfId="0" applyNumberFormat="1" applyFont="1" applyFill="1" applyBorder="1" applyAlignment="1">
      <alignment vertical="center" wrapText="1"/>
    </xf>
    <xf numFmtId="4" fontId="2" fillId="2" borderId="2" xfId="0" applyNumberFormat="1" applyFont="1" applyFill="1" applyBorder="1" applyAlignment="1">
      <alignment horizontal="center" vertical="center"/>
    </xf>
    <xf numFmtId="4" fontId="2" fillId="2" borderId="6" xfId="0" applyNumberFormat="1" applyFont="1" applyFill="1" applyBorder="1" applyAlignment="1">
      <alignment horizontal="center" vertical="center"/>
    </xf>
    <xf numFmtId="4" fontId="26" fillId="2" borderId="0" xfId="0" applyNumberFormat="1" applyFont="1" applyFill="1"/>
    <xf numFmtId="4" fontId="2" fillId="2" borderId="2" xfId="0" applyNumberFormat="1" applyFont="1" applyFill="1" applyBorder="1" applyAlignment="1">
      <alignment vertical="center"/>
    </xf>
    <xf numFmtId="4" fontId="2" fillId="2" borderId="6" xfId="1" applyNumberFormat="1" applyFont="1" applyFill="1" applyBorder="1" applyAlignment="1" applyProtection="1">
      <alignment horizontal="center" vertical="center" wrapText="1"/>
      <protection locked="0"/>
    </xf>
    <xf numFmtId="4" fontId="2" fillId="2" borderId="0" xfId="0" applyNumberFormat="1" applyFont="1" applyFill="1"/>
    <xf numFmtId="4" fontId="11" fillId="2" borderId="2" xfId="1" applyNumberFormat="1" applyFont="1" applyFill="1" applyBorder="1" applyAlignment="1" applyProtection="1">
      <alignment horizontal="center" vertical="center" wrapText="1"/>
      <protection locked="0"/>
    </xf>
    <xf numFmtId="4" fontId="2" fillId="2" borderId="0" xfId="0" applyNumberFormat="1" applyFont="1" applyFill="1" applyAlignment="1">
      <alignment vertical="center"/>
    </xf>
    <xf numFmtId="4" fontId="26" fillId="2" borderId="0" xfId="0" applyNumberFormat="1" applyFont="1" applyFill="1" applyAlignment="1">
      <alignment vertical="center"/>
    </xf>
    <xf numFmtId="4" fontId="26" fillId="0" borderId="0" xfId="0" applyNumberFormat="1" applyFont="1" applyFill="1" applyAlignment="1"/>
    <xf numFmtId="4" fontId="26" fillId="0" borderId="0" xfId="0" applyNumberFormat="1" applyFont="1" applyFill="1" applyAlignment="1">
      <alignment horizontal="center"/>
    </xf>
    <xf numFmtId="4" fontId="26" fillId="0" borderId="0" xfId="0" applyNumberFormat="1" applyFont="1" applyFill="1"/>
    <xf numFmtId="4" fontId="25" fillId="0" borderId="0" xfId="0" applyNumberFormat="1" applyFont="1" applyFill="1"/>
    <xf numFmtId="4" fontId="27" fillId="0" borderId="0" xfId="0" applyNumberFormat="1" applyFont="1" applyFill="1"/>
    <xf numFmtId="4" fontId="2" fillId="0" borderId="2" xfId="1" applyNumberFormat="1" applyFont="1" applyFill="1" applyBorder="1" applyAlignment="1" applyProtection="1">
      <alignment horizontal="left" vertical="center" wrapText="1"/>
      <protection locked="0"/>
    </xf>
    <xf numFmtId="4" fontId="2" fillId="0" borderId="2" xfId="0" applyNumberFormat="1" applyFont="1" applyFill="1" applyBorder="1" applyAlignment="1">
      <alignment horizontal="left" vertical="center"/>
    </xf>
    <xf numFmtId="4" fontId="2" fillId="0" borderId="2" xfId="0" applyNumberFormat="1" applyFont="1" applyFill="1" applyBorder="1" applyAlignment="1">
      <alignment horizontal="left" vertical="center" wrapText="1"/>
    </xf>
    <xf numFmtId="4" fontId="8" fillId="0" borderId="9" xfId="0" applyNumberFormat="1" applyFont="1" applyFill="1" applyBorder="1" applyAlignment="1">
      <alignment horizontal="center"/>
    </xf>
    <xf numFmtId="4" fontId="8" fillId="0" borderId="9" xfId="0" applyNumberFormat="1" applyFont="1" applyFill="1" applyBorder="1" applyAlignment="1">
      <alignment vertical="center" wrapText="1"/>
    </xf>
    <xf numFmtId="4" fontId="2" fillId="2" borderId="9" xfId="0" applyNumberFormat="1" applyFont="1" applyFill="1" applyBorder="1" applyAlignment="1" applyProtection="1">
      <alignment horizontal="center" vertical="center" wrapText="1"/>
      <protection locked="0"/>
    </xf>
    <xf numFmtId="4" fontId="2" fillId="2" borderId="9" xfId="0" applyNumberFormat="1" applyFont="1" applyFill="1" applyBorder="1" applyAlignment="1">
      <alignment vertical="center" wrapText="1"/>
    </xf>
    <xf numFmtId="4" fontId="11" fillId="2" borderId="9" xfId="1" applyNumberFormat="1" applyFont="1" applyFill="1" applyBorder="1" applyAlignment="1" applyProtection="1">
      <alignment horizontal="center" vertical="center"/>
      <protection locked="0"/>
    </xf>
    <xf numFmtId="4" fontId="8" fillId="2" borderId="9" xfId="1" applyNumberFormat="1" applyFont="1" applyFill="1" applyBorder="1" applyAlignment="1" applyProtection="1">
      <alignment horizontal="center" vertical="center"/>
      <protection locked="0"/>
    </xf>
    <xf numFmtId="4" fontId="2" fillId="2" borderId="9" xfId="0" applyNumberFormat="1" applyFont="1" applyFill="1" applyBorder="1" applyAlignment="1">
      <alignment horizontal="center" vertical="center"/>
    </xf>
    <xf numFmtId="4" fontId="2" fillId="2" borderId="9" xfId="1" applyNumberFormat="1" applyFont="1" applyFill="1" applyBorder="1" applyAlignment="1" applyProtection="1">
      <alignment horizontal="center" vertical="center"/>
      <protection locked="0"/>
    </xf>
    <xf numFmtId="4" fontId="11" fillId="2" borderId="2" xfId="1" applyNumberFormat="1" applyFont="1" applyFill="1" applyBorder="1" applyAlignment="1" applyProtection="1">
      <alignment horizontal="center" vertical="center"/>
      <protection locked="0"/>
    </xf>
    <xf numFmtId="4" fontId="2" fillId="2" borderId="2" xfId="0" applyNumberFormat="1" applyFont="1" applyFill="1" applyBorder="1" applyAlignment="1">
      <alignment wrapText="1"/>
    </xf>
    <xf numFmtId="0" fontId="0" fillId="2" borderId="0" xfId="0" applyFill="1"/>
    <xf numFmtId="4" fontId="2" fillId="2" borderId="9" xfId="1" applyNumberFormat="1" applyFont="1" applyFill="1" applyBorder="1" applyAlignment="1" applyProtection="1">
      <alignment horizontal="center" vertical="center" wrapText="1"/>
      <protection locked="0"/>
    </xf>
    <xf numFmtId="4" fontId="11" fillId="2" borderId="9" xfId="0" applyNumberFormat="1" applyFont="1" applyFill="1" applyBorder="1" applyAlignment="1">
      <alignment horizontal="center" vertical="center" wrapText="1"/>
    </xf>
    <xf numFmtId="4" fontId="11" fillId="2" borderId="2" xfId="0" applyNumberFormat="1" applyFont="1" applyFill="1" applyBorder="1" applyAlignment="1">
      <alignment horizontal="center" vertical="center" wrapText="1"/>
    </xf>
    <xf numFmtId="0" fontId="5" fillId="2" borderId="9" xfId="0" applyFont="1" applyFill="1" applyBorder="1" applyAlignment="1">
      <alignment vertical="center"/>
    </xf>
    <xf numFmtId="4" fontId="2" fillId="2" borderId="9" xfId="1" applyNumberFormat="1" applyFont="1" applyFill="1" applyBorder="1" applyAlignment="1" applyProtection="1">
      <alignment vertical="center" wrapText="1"/>
      <protection locked="0"/>
    </xf>
    <xf numFmtId="4" fontId="11" fillId="2" borderId="9" xfId="1" applyNumberFormat="1" applyFont="1" applyFill="1" applyBorder="1" applyAlignment="1" applyProtection="1">
      <alignment horizontal="center" vertical="center" wrapText="1"/>
      <protection locked="0"/>
    </xf>
    <xf numFmtId="49" fontId="2" fillId="2" borderId="2" xfId="0" applyNumberFormat="1" applyFont="1" applyFill="1" applyBorder="1" applyAlignment="1">
      <alignment vertical="center"/>
    </xf>
    <xf numFmtId="4" fontId="2" fillId="0" borderId="6" xfId="0" applyNumberFormat="1" applyFont="1" applyFill="1" applyBorder="1" applyAlignment="1">
      <alignment horizontal="center" vertical="center"/>
    </xf>
    <xf numFmtId="4" fontId="2" fillId="0" borderId="0" xfId="0" applyNumberFormat="1" applyFont="1" applyFill="1" applyAlignment="1">
      <alignment vertical="center"/>
    </xf>
    <xf numFmtId="0" fontId="4" fillId="0" borderId="0" xfId="0" applyFont="1" applyFill="1" applyAlignment="1">
      <alignment horizontal="right" vertical="center"/>
    </xf>
    <xf numFmtId="4" fontId="2" fillId="0" borderId="0" xfId="0" applyNumberFormat="1" applyFont="1" applyFill="1"/>
    <xf numFmtId="4" fontId="2" fillId="0" borderId="8" xfId="0" applyNumberFormat="1" applyFont="1" applyFill="1" applyBorder="1" applyAlignment="1">
      <alignment horizontal="left" vertical="center"/>
    </xf>
    <xf numFmtId="4" fontId="26" fillId="0" borderId="0" xfId="0" applyNumberFormat="1" applyFont="1" applyFill="1" applyAlignment="1">
      <alignment horizontal="right"/>
    </xf>
    <xf numFmtId="4" fontId="27" fillId="0" borderId="0" xfId="0" applyNumberFormat="1" applyFont="1" applyFill="1" applyAlignment="1">
      <alignment horizontal="right"/>
    </xf>
    <xf numFmtId="4" fontId="26" fillId="0" borderId="0" xfId="0" applyNumberFormat="1" applyFont="1" applyFill="1" applyAlignment="1">
      <alignment horizontal="left"/>
    </xf>
    <xf numFmtId="4" fontId="8" fillId="0" borderId="0" xfId="0" applyNumberFormat="1" applyFont="1" applyFill="1"/>
    <xf numFmtId="4" fontId="2" fillId="0" borderId="6" xfId="1" applyNumberFormat="1" applyFont="1" applyFill="1" applyBorder="1" applyAlignment="1" applyProtection="1">
      <alignment horizontal="center" vertical="center" wrapText="1"/>
      <protection locked="0"/>
    </xf>
    <xf numFmtId="4" fontId="11" fillId="0" borderId="6" xfId="1" applyNumberFormat="1" applyFont="1" applyFill="1" applyBorder="1" applyAlignment="1" applyProtection="1">
      <alignment horizontal="center" vertical="center" wrapText="1"/>
      <protection locked="0"/>
    </xf>
    <xf numFmtId="4" fontId="11" fillId="0" borderId="0" xfId="0" applyNumberFormat="1" applyFont="1" applyFill="1"/>
    <xf numFmtId="4" fontId="33" fillId="0" borderId="0" xfId="0" applyNumberFormat="1" applyFont="1" applyFill="1"/>
    <xf numFmtId="4" fontId="24" fillId="0" borderId="6" xfId="1" applyNumberFormat="1" applyFont="1" applyFill="1" applyBorder="1" applyAlignment="1" applyProtection="1">
      <alignment horizontal="center" vertical="center" wrapText="1"/>
      <protection locked="0"/>
    </xf>
    <xf numFmtId="4" fontId="24" fillId="0" borderId="0" xfId="0" applyNumberFormat="1" applyFont="1" applyFill="1"/>
    <xf numFmtId="4" fontId="31" fillId="0" borderId="0" xfId="0" applyNumberFormat="1" applyFont="1" applyFill="1"/>
    <xf numFmtId="4" fontId="26" fillId="0" borderId="0" xfId="0" applyNumberFormat="1" applyFont="1" applyFill="1" applyAlignment="1">
      <alignment vertical="center"/>
    </xf>
    <xf numFmtId="4" fontId="2" fillId="0" borderId="6" xfId="5" applyNumberFormat="1" applyFont="1" applyFill="1" applyBorder="1" applyAlignment="1" applyProtection="1">
      <alignment horizontal="center" vertical="center" wrapText="1"/>
      <protection locked="0"/>
    </xf>
    <xf numFmtId="4" fontId="2" fillId="0" borderId="0" xfId="5" applyNumberFormat="1" applyFont="1" applyFill="1"/>
    <xf numFmtId="4" fontId="26" fillId="0" borderId="0" xfId="5" applyNumberFormat="1" applyFont="1" applyFill="1"/>
    <xf numFmtId="4" fontId="2" fillId="0" borderId="0" xfId="5" applyNumberFormat="1" applyFont="1" applyFill="1" applyAlignment="1">
      <alignment vertical="center"/>
    </xf>
    <xf numFmtId="4" fontId="26" fillId="0" borderId="0" xfId="5" applyNumberFormat="1" applyFont="1" applyFill="1" applyAlignment="1">
      <alignment vertical="center"/>
    </xf>
    <xf numFmtId="4" fontId="8" fillId="0" borderId="0" xfId="0" applyNumberFormat="1" applyFont="1" applyFill="1" applyAlignment="1">
      <alignment vertical="center"/>
    </xf>
    <xf numFmtId="4" fontId="27" fillId="0" borderId="0" xfId="0" applyNumberFormat="1" applyFont="1" applyFill="1" applyAlignment="1">
      <alignment vertical="center"/>
    </xf>
    <xf numFmtId="4" fontId="8" fillId="0" borderId="6" xfId="1" applyNumberFormat="1" applyFont="1" applyFill="1" applyBorder="1" applyAlignment="1" applyProtection="1">
      <alignment vertical="center" wrapText="1"/>
      <protection locked="0"/>
    </xf>
    <xf numFmtId="4" fontId="2" fillId="0" borderId="6" xfId="1" applyNumberFormat="1" applyFont="1" applyFill="1" applyBorder="1" applyAlignment="1" applyProtection="1">
      <alignment vertical="center" wrapText="1"/>
      <protection locked="0"/>
    </xf>
    <xf numFmtId="4" fontId="2" fillId="0" borderId="6" xfId="0" applyNumberFormat="1" applyFont="1" applyFill="1" applyBorder="1" applyAlignment="1">
      <alignment horizontal="center"/>
    </xf>
    <xf numFmtId="4" fontId="2" fillId="0" borderId="0" xfId="0" applyNumberFormat="1" applyFont="1" applyFill="1" applyAlignment="1">
      <alignment vertical="center" wrapText="1"/>
    </xf>
    <xf numFmtId="4" fontId="25" fillId="0" borderId="11" xfId="0" applyNumberFormat="1" applyFont="1" applyFill="1" applyBorder="1" applyAlignment="1">
      <alignment wrapText="1"/>
    </xf>
    <xf numFmtId="4" fontId="2" fillId="0" borderId="6" xfId="0" applyNumberFormat="1" applyFont="1" applyFill="1" applyBorder="1" applyAlignment="1">
      <alignment horizontal="center" wrapText="1"/>
    </xf>
    <xf numFmtId="4" fontId="2" fillId="0" borderId="0" xfId="0" applyNumberFormat="1" applyFont="1" applyFill="1" applyAlignment="1">
      <alignment wrapText="1"/>
    </xf>
    <xf numFmtId="4" fontId="25" fillId="0" borderId="11" xfId="0" applyNumberFormat="1" applyFont="1" applyFill="1" applyBorder="1"/>
    <xf numFmtId="4" fontId="26" fillId="0" borderId="0" xfId="0" applyNumberFormat="1" applyFont="1" applyFill="1" applyAlignment="1">
      <alignment horizontal="center" vertical="center"/>
    </xf>
    <xf numFmtId="4" fontId="2" fillId="0" borderId="0" xfId="1" applyNumberFormat="1" applyFont="1" applyFill="1" applyBorder="1" applyAlignment="1" applyProtection="1">
      <alignment horizontal="center" vertical="center" wrapText="1"/>
      <protection locked="0"/>
    </xf>
    <xf numFmtId="4" fontId="2" fillId="0" borderId="0" xfId="0" applyNumberFormat="1" applyFont="1" applyFill="1" applyBorder="1" applyAlignment="1">
      <alignment horizontal="center" vertical="center"/>
    </xf>
    <xf numFmtId="4" fontId="8" fillId="0" borderId="9" xfId="0" applyNumberFormat="1" applyFont="1" applyFill="1" applyBorder="1" applyAlignment="1">
      <alignment horizontal="left"/>
    </xf>
    <xf numFmtId="44" fontId="26" fillId="0" borderId="0" xfId="5" applyFont="1" applyFill="1" applyAlignment="1">
      <alignment vertical="center"/>
    </xf>
    <xf numFmtId="0" fontId="19" fillId="0" borderId="0" xfId="0" applyFont="1" applyFill="1" applyAlignment="1">
      <alignment horizontal="center"/>
    </xf>
    <xf numFmtId="4" fontId="19" fillId="0" borderId="0" xfId="0" applyNumberFormat="1" applyFont="1" applyFill="1" applyAlignment="1"/>
    <xf numFmtId="0" fontId="19" fillId="0" borderId="0" xfId="0" applyFont="1" applyFill="1" applyAlignment="1"/>
    <xf numFmtId="2" fontId="19" fillId="0" borderId="0" xfId="0" applyNumberFormat="1" applyFont="1" applyFill="1"/>
    <xf numFmtId="2" fontId="19" fillId="0" borderId="0" xfId="0" applyNumberFormat="1" applyFont="1" applyFill="1" applyAlignment="1">
      <alignment horizontal="right"/>
    </xf>
    <xf numFmtId="0" fontId="29" fillId="0" borderId="0" xfId="0" applyFont="1" applyFill="1" applyAlignment="1">
      <alignment horizontal="right"/>
    </xf>
    <xf numFmtId="0" fontId="19" fillId="0" borderId="0" xfId="0" applyFont="1" applyFill="1" applyAlignment="1">
      <alignment horizontal="left"/>
    </xf>
    <xf numFmtId="4" fontId="19" fillId="0" borderId="0" xfId="0" applyNumberFormat="1" applyFont="1" applyFill="1" applyAlignment="1">
      <alignment horizontal="right"/>
    </xf>
    <xf numFmtId="4" fontId="8" fillId="0" borderId="6" xfId="1" applyNumberFormat="1" applyFont="1" applyFill="1" applyBorder="1" applyAlignment="1" applyProtection="1">
      <alignment horizontal="center" vertical="center" wrapText="1"/>
      <protection locked="0"/>
    </xf>
    <xf numFmtId="4" fontId="8" fillId="0" borderId="0" xfId="0" applyNumberFormat="1" applyFont="1" applyFill="1" applyAlignment="1">
      <alignment horizontal="left"/>
    </xf>
    <xf numFmtId="4" fontId="2" fillId="0" borderId="9" xfId="1" applyNumberFormat="1" applyFont="1" applyFill="1" applyBorder="1" applyAlignment="1" applyProtection="1">
      <alignment vertical="center" wrapText="1"/>
      <protection locked="0"/>
    </xf>
    <xf numFmtId="4" fontId="2" fillId="0" borderId="9" xfId="0" applyNumberFormat="1" applyFont="1" applyFill="1" applyBorder="1" applyAlignment="1">
      <alignment horizontal="left" vertical="center" wrapText="1"/>
    </xf>
    <xf numFmtId="4" fontId="8" fillId="0" borderId="9" xfId="1" applyNumberFormat="1" applyFont="1" applyFill="1" applyBorder="1" applyAlignment="1" applyProtection="1">
      <alignment horizontal="center" vertical="center"/>
      <protection locked="0"/>
    </xf>
    <xf numFmtId="4" fontId="8" fillId="0" borderId="9" xfId="0" applyNumberFormat="1" applyFont="1" applyFill="1" applyBorder="1" applyAlignment="1">
      <alignment horizontal="center" vertical="center"/>
    </xf>
    <xf numFmtId="4" fontId="27" fillId="0" borderId="0" xfId="0" applyNumberFormat="1" applyFont="1" applyFill="1" applyAlignment="1">
      <alignment horizontal="center"/>
    </xf>
    <xf numFmtId="0" fontId="35" fillId="0" borderId="0" xfId="0" applyFont="1" applyAlignment="1">
      <alignment horizontal="center"/>
    </xf>
    <xf numFmtId="4" fontId="2" fillId="0" borderId="9" xfId="0" applyNumberFormat="1" applyFont="1" applyFill="1" applyBorder="1" applyAlignment="1">
      <alignment vertical="center"/>
    </xf>
    <xf numFmtId="4" fontId="2" fillId="0" borderId="9" xfId="0" applyNumberFormat="1" applyFont="1" applyFill="1" applyBorder="1" applyAlignment="1">
      <alignment vertical="center" wrapText="1"/>
    </xf>
    <xf numFmtId="4" fontId="8" fillId="0" borderId="9" xfId="0" applyNumberFormat="1" applyFont="1" applyFill="1" applyBorder="1" applyAlignment="1" applyProtection="1">
      <alignment horizontal="center" vertical="center" wrapText="1"/>
      <protection locked="0"/>
    </xf>
    <xf numFmtId="4" fontId="8" fillId="0" borderId="9" xfId="0" applyNumberFormat="1" applyFont="1" applyFill="1" applyBorder="1" applyAlignment="1" applyProtection="1">
      <alignment horizontal="left" vertical="center" wrapText="1"/>
      <protection locked="0"/>
    </xf>
    <xf numFmtId="4" fontId="2" fillId="0" borderId="9" xfId="0" applyNumberFormat="1" applyFont="1" applyFill="1" applyBorder="1" applyAlignment="1" applyProtection="1">
      <alignment horizontal="center" vertical="center" wrapText="1"/>
      <protection locked="0"/>
    </xf>
    <xf numFmtId="4" fontId="2" fillId="0" borderId="9" xfId="0" applyNumberFormat="1" applyFont="1" applyFill="1" applyBorder="1" applyAlignment="1">
      <alignment horizontal="center" vertical="center"/>
    </xf>
    <xf numFmtId="4" fontId="24" fillId="0" borderId="9" xfId="0" applyNumberFormat="1" applyFont="1" applyFill="1" applyBorder="1" applyAlignment="1" applyProtection="1">
      <alignment horizontal="center" vertical="center" wrapText="1"/>
      <protection locked="0"/>
    </xf>
    <xf numFmtId="4" fontId="24" fillId="0" borderId="9" xfId="0" applyNumberFormat="1" applyFont="1" applyFill="1" applyBorder="1" applyAlignment="1" applyProtection="1">
      <alignment horizontal="left" vertical="center" wrapText="1"/>
      <protection locked="0"/>
    </xf>
    <xf numFmtId="3" fontId="8" fillId="0" borderId="9" xfId="0" applyNumberFormat="1" applyFont="1" applyFill="1" applyBorder="1" applyAlignment="1" applyProtection="1">
      <alignment horizontal="center" vertical="center" wrapText="1"/>
      <protection locked="0"/>
    </xf>
    <xf numFmtId="4" fontId="2" fillId="0" borderId="9" xfId="1" applyNumberFormat="1" applyFont="1" applyFill="1" applyBorder="1" applyAlignment="1" applyProtection="1">
      <alignment horizontal="left" vertical="center" wrapText="1"/>
      <protection locked="0"/>
    </xf>
    <xf numFmtId="4" fontId="8" fillId="0" borderId="9" xfId="0" applyNumberFormat="1" applyFont="1" applyFill="1" applyBorder="1" applyAlignment="1" applyProtection="1">
      <alignment vertical="center" wrapText="1"/>
      <protection locked="0"/>
    </xf>
    <xf numFmtId="4" fontId="2" fillId="0" borderId="9" xfId="1" applyNumberFormat="1" applyFont="1" applyFill="1" applyBorder="1" applyAlignment="1" applyProtection="1">
      <alignment horizontal="center" vertical="center" wrapText="1"/>
      <protection locked="0"/>
    </xf>
    <xf numFmtId="4" fontId="24" fillId="0" borderId="9" xfId="1" applyNumberFormat="1" applyFont="1" applyFill="1" applyBorder="1" applyAlignment="1" applyProtection="1">
      <alignment horizontal="left" vertical="center" wrapText="1"/>
      <protection locked="0"/>
    </xf>
    <xf numFmtId="4" fontId="11" fillId="0" borderId="9" xfId="0" applyNumberFormat="1" applyFont="1" applyFill="1" applyBorder="1" applyAlignment="1">
      <alignment horizontal="center" vertical="center"/>
    </xf>
    <xf numFmtId="4" fontId="8" fillId="0" borderId="9" xfId="0" applyNumberFormat="1" applyFont="1" applyFill="1" applyBorder="1" applyAlignment="1">
      <alignment vertical="center"/>
    </xf>
    <xf numFmtId="4" fontId="24" fillId="0" borderId="9" xfId="0" applyNumberFormat="1" applyFont="1" applyFill="1" applyBorder="1" applyAlignment="1" applyProtection="1">
      <alignment vertical="center" wrapText="1"/>
      <protection locked="0"/>
    </xf>
    <xf numFmtId="4" fontId="24" fillId="0" borderId="9" xfId="1" applyNumberFormat="1" applyFont="1" applyFill="1" applyBorder="1" applyAlignment="1" applyProtection="1">
      <alignment horizontal="center" vertical="center" wrapText="1"/>
      <protection locked="0"/>
    </xf>
    <xf numFmtId="4" fontId="24" fillId="0" borderId="9" xfId="0" applyNumberFormat="1" applyFont="1" applyFill="1" applyBorder="1" applyAlignment="1">
      <alignment horizontal="center" vertical="center"/>
    </xf>
    <xf numFmtId="4" fontId="11" fillId="0" borderId="9" xfId="1" applyNumberFormat="1" applyFont="1" applyFill="1" applyBorder="1" applyAlignment="1" applyProtection="1">
      <alignment horizontal="center" vertical="center" wrapText="1"/>
      <protection locked="0"/>
    </xf>
    <xf numFmtId="4" fontId="2" fillId="0" borderId="9" xfId="5" applyNumberFormat="1" applyFont="1" applyFill="1" applyBorder="1" applyAlignment="1">
      <alignment horizontal="center" vertical="center"/>
    </xf>
    <xf numFmtId="4" fontId="2" fillId="0" borderId="9" xfId="0" applyNumberFormat="1" applyFont="1" applyFill="1" applyBorder="1" applyAlignment="1">
      <alignment horizontal="center"/>
    </xf>
    <xf numFmtId="4" fontId="2" fillId="0" borderId="9" xfId="0" applyNumberFormat="1" applyFont="1" applyFill="1" applyBorder="1" applyAlignment="1">
      <alignment horizontal="left" vertical="center"/>
    </xf>
    <xf numFmtId="4" fontId="8" fillId="0" borderId="9" xfId="0" applyNumberFormat="1" applyFont="1" applyFill="1" applyBorder="1" applyAlignment="1">
      <alignment horizontal="left" vertical="center"/>
    </xf>
    <xf numFmtId="4" fontId="2" fillId="0" borderId="9" xfId="0" applyNumberFormat="1" applyFont="1" applyFill="1" applyBorder="1" applyAlignment="1">
      <alignment horizontal="center" vertical="center" wrapText="1"/>
    </xf>
    <xf numFmtId="4" fontId="11" fillId="0" borderId="9" xfId="1" applyNumberFormat="1" applyFont="1" applyFill="1" applyBorder="1" applyAlignment="1" applyProtection="1">
      <alignment horizontal="center" vertical="center"/>
      <protection locked="0"/>
    </xf>
    <xf numFmtId="4" fontId="2" fillId="0" borderId="9" xfId="0" applyNumberFormat="1" applyFont="1" applyFill="1" applyBorder="1" applyAlignment="1" applyProtection="1">
      <alignment vertical="center" wrapText="1"/>
      <protection locked="0"/>
    </xf>
    <xf numFmtId="4" fontId="8" fillId="0" borderId="9" xfId="0" applyNumberFormat="1" applyFont="1" applyFill="1" applyBorder="1" applyAlignment="1">
      <alignment horizontal="center" vertical="center" wrapText="1"/>
    </xf>
    <xf numFmtId="4" fontId="8" fillId="0" borderId="9" xfId="1" applyNumberFormat="1" applyFont="1" applyFill="1" applyBorder="1" applyAlignment="1" applyProtection="1">
      <alignment horizontal="left" vertical="center" wrapText="1"/>
      <protection locked="0"/>
    </xf>
    <xf numFmtId="4" fontId="11" fillId="0" borderId="9" xfId="0" applyNumberFormat="1" applyFont="1" applyFill="1" applyBorder="1" applyAlignment="1">
      <alignment horizontal="center" vertical="center" wrapText="1"/>
    </xf>
    <xf numFmtId="4" fontId="11" fillId="0" borderId="9" xfId="0" applyNumberFormat="1" applyFont="1" applyFill="1" applyBorder="1" applyAlignment="1">
      <alignment vertical="center"/>
    </xf>
    <xf numFmtId="4" fontId="24" fillId="0" borderId="9" xfId="1" applyNumberFormat="1" applyFont="1" applyFill="1" applyBorder="1" applyAlignment="1" applyProtection="1">
      <alignment horizontal="center" vertical="center"/>
      <protection locked="0"/>
    </xf>
    <xf numFmtId="4" fontId="24" fillId="0" borderId="9" xfId="0" applyNumberFormat="1" applyFont="1" applyFill="1" applyBorder="1" applyAlignment="1">
      <alignment vertical="center"/>
    </xf>
    <xf numFmtId="4" fontId="2" fillId="0" borderId="9" xfId="5" applyNumberFormat="1" applyFont="1" applyFill="1" applyBorder="1" applyAlignment="1">
      <alignment vertical="center"/>
    </xf>
    <xf numFmtId="4" fontId="24" fillId="0" borderId="9" xfId="0" applyNumberFormat="1" applyFont="1" applyFill="1" applyBorder="1" applyAlignment="1">
      <alignment horizontal="center" vertical="center" wrapText="1"/>
    </xf>
    <xf numFmtId="4" fontId="2" fillId="0" borderId="9" xfId="0" applyNumberFormat="1" applyFont="1" applyFill="1" applyBorder="1" applyAlignment="1">
      <alignment horizontal="left"/>
    </xf>
    <xf numFmtId="0" fontId="30" fillId="0" borderId="0" xfId="0" applyFont="1" applyFill="1" applyAlignment="1">
      <alignment horizontal="center" vertical="center"/>
    </xf>
    <xf numFmtId="0" fontId="37" fillId="0" borderId="0" xfId="0" applyFont="1"/>
    <xf numFmtId="0" fontId="34" fillId="0" borderId="0" xfId="0" applyFont="1" applyFill="1" applyAlignment="1">
      <alignment horizontal="center" vertical="center"/>
    </xf>
    <xf numFmtId="0" fontId="38" fillId="0" borderId="0" xfId="0" applyFont="1" applyFill="1" applyAlignment="1">
      <alignment horizontal="center" vertical="center"/>
    </xf>
    <xf numFmtId="0" fontId="39" fillId="0" borderId="0" xfId="0" applyFont="1" applyFill="1" applyAlignment="1">
      <alignment horizontal="center" vertical="center"/>
    </xf>
    <xf numFmtId="44" fontId="30" fillId="0" borderId="0" xfId="5" applyFont="1" applyFill="1" applyAlignment="1">
      <alignment horizontal="center" vertical="center"/>
    </xf>
    <xf numFmtId="2" fontId="30" fillId="0" borderId="0" xfId="0" applyNumberFormat="1" applyFont="1" applyFill="1" applyAlignment="1">
      <alignment horizontal="center" vertical="center"/>
    </xf>
    <xf numFmtId="0" fontId="30" fillId="0" borderId="0" xfId="0" applyFont="1" applyFill="1" applyAlignment="1">
      <alignment horizontal="center" vertical="center" wrapText="1"/>
    </xf>
    <xf numFmtId="4" fontId="5" fillId="0" borderId="9" xfId="0" applyNumberFormat="1" applyFont="1" applyFill="1" applyBorder="1" applyAlignment="1">
      <alignment vertical="center"/>
    </xf>
    <xf numFmtId="4" fontId="8" fillId="0" borderId="6" xfId="1" applyNumberFormat="1" applyFont="1" applyFill="1" applyBorder="1" applyAlignment="1" applyProtection="1">
      <alignment horizontal="center" vertical="center" wrapText="1"/>
      <protection locked="0"/>
    </xf>
    <xf numFmtId="4" fontId="8" fillId="0" borderId="6" xfId="1" applyNumberFormat="1" applyFont="1" applyFill="1" applyBorder="1" applyAlignment="1" applyProtection="1">
      <alignment horizontal="center" vertical="center" wrapText="1"/>
      <protection locked="0"/>
    </xf>
    <xf numFmtId="4" fontId="2" fillId="0" borderId="0" xfId="0" applyNumberFormat="1" applyFont="1" applyFill="1" applyBorder="1" applyAlignment="1">
      <alignment horizontal="left" vertical="center"/>
    </xf>
    <xf numFmtId="4" fontId="5" fillId="0" borderId="9" xfId="0" applyNumberFormat="1" applyFont="1" applyFill="1" applyBorder="1" applyAlignment="1">
      <alignment horizontal="center" vertical="center"/>
    </xf>
    <xf numFmtId="4" fontId="5" fillId="0" borderId="9" xfId="1" applyNumberFormat="1" applyFont="1" applyFill="1" applyBorder="1" applyAlignment="1" applyProtection="1">
      <alignment horizontal="center" vertical="center"/>
      <protection locked="0"/>
    </xf>
    <xf numFmtId="4" fontId="40" fillId="0" borderId="9" xfId="0" applyNumberFormat="1" applyFont="1" applyFill="1" applyBorder="1" applyAlignment="1">
      <alignment horizontal="center" vertical="center"/>
    </xf>
    <xf numFmtId="4" fontId="5" fillId="0" borderId="9" xfId="1" applyNumberFormat="1" applyFont="1" applyFill="1" applyBorder="1" applyAlignment="1" applyProtection="1">
      <alignment horizontal="center" vertical="center" wrapText="1"/>
      <protection locked="0"/>
    </xf>
    <xf numFmtId="4" fontId="2" fillId="0" borderId="0" xfId="0" applyNumberFormat="1" applyFont="1" applyFill="1" applyBorder="1" applyAlignment="1">
      <alignment horizontal="left" vertical="center" wrapText="1"/>
    </xf>
    <xf numFmtId="4" fontId="41" fillId="0" borderId="9" xfId="0" applyNumberFormat="1" applyFont="1" applyFill="1" applyBorder="1" applyAlignment="1">
      <alignment horizontal="center" vertical="center"/>
    </xf>
    <xf numFmtId="4" fontId="5" fillId="0" borderId="6" xfId="1" applyNumberFormat="1" applyFont="1" applyFill="1" applyBorder="1" applyAlignment="1" applyProtection="1">
      <alignment horizontal="center" vertical="center" wrapText="1"/>
      <protection locked="0"/>
    </xf>
    <xf numFmtId="4" fontId="5" fillId="0" borderId="0" xfId="0" applyNumberFormat="1" applyFont="1" applyFill="1"/>
    <xf numFmtId="4" fontId="30" fillId="0" borderId="0" xfId="0" applyNumberFormat="1" applyFont="1" applyFill="1"/>
    <xf numFmtId="4" fontId="5" fillId="2" borderId="9" xfId="1" applyNumberFormat="1" applyFont="1" applyFill="1" applyBorder="1" applyAlignment="1" applyProtection="1">
      <alignment vertical="center" wrapText="1"/>
      <protection locked="0"/>
    </xf>
    <xf numFmtId="3" fontId="2" fillId="0" borderId="9" xfId="1" applyNumberFormat="1" applyFont="1" applyFill="1" applyBorder="1" applyAlignment="1" applyProtection="1">
      <alignment horizontal="center" vertical="center" wrapText="1"/>
      <protection locked="0"/>
    </xf>
    <xf numFmtId="0" fontId="26" fillId="0" borderId="0" xfId="0" applyFont="1" applyFill="1" applyAlignment="1">
      <alignment horizontal="center" vertical="center" wrapText="1"/>
    </xf>
    <xf numFmtId="4" fontId="8" fillId="0" borderId="6" xfId="1" applyNumberFormat="1" applyFont="1" applyFill="1" applyBorder="1" applyAlignment="1" applyProtection="1">
      <alignment horizontal="center" vertical="center" wrapText="1"/>
      <protection locked="0"/>
    </xf>
    <xf numFmtId="0" fontId="25" fillId="0" borderId="9" xfId="0" applyFont="1" applyFill="1" applyBorder="1" applyAlignment="1">
      <alignment vertical="justify" wrapText="1"/>
    </xf>
    <xf numFmtId="0" fontId="25" fillId="0" borderId="9" xfId="0" applyFont="1" applyFill="1" applyBorder="1"/>
    <xf numFmtId="4" fontId="25" fillId="0" borderId="9" xfId="0" applyNumberFormat="1" applyFont="1" applyFill="1" applyBorder="1" applyAlignment="1">
      <alignment vertical="center" wrapText="1"/>
    </xf>
    <xf numFmtId="4" fontId="25" fillId="0" borderId="9" xfId="0" applyNumberFormat="1" applyFont="1" applyFill="1" applyBorder="1" applyAlignment="1">
      <alignment wrapText="1"/>
    </xf>
    <xf numFmtId="0" fontId="25" fillId="0" borderId="9" xfId="0" applyFont="1" applyFill="1" applyBorder="1" applyAlignment="1">
      <alignment vertical="center"/>
    </xf>
    <xf numFmtId="0" fontId="25" fillId="0" borderId="9" xfId="0" applyFont="1" applyFill="1" applyBorder="1" applyAlignment="1">
      <alignment horizontal="left" vertical="top" wrapText="1"/>
    </xf>
    <xf numFmtId="44" fontId="25" fillId="0" borderId="9" xfId="5" applyFont="1" applyFill="1" applyBorder="1" applyAlignment="1">
      <alignment horizontal="left" wrapText="1"/>
    </xf>
    <xf numFmtId="0" fontId="42" fillId="0" borderId="9" xfId="0" applyFont="1" applyFill="1" applyBorder="1"/>
    <xf numFmtId="44" fontId="25" fillId="0" borderId="9" xfId="5" applyFont="1" applyFill="1" applyBorder="1"/>
    <xf numFmtId="0" fontId="36" fillId="0" borderId="9" xfId="0" applyFont="1" applyFill="1" applyBorder="1" applyAlignment="1">
      <alignment vertical="center"/>
    </xf>
    <xf numFmtId="0" fontId="25" fillId="0" borderId="9" xfId="0" applyFont="1" applyFill="1" applyBorder="1" applyAlignment="1">
      <alignment vertical="center" wrapText="1"/>
    </xf>
    <xf numFmtId="0" fontId="25" fillId="0" borderId="9" xfId="0" applyFont="1" applyFill="1" applyBorder="1" applyAlignment="1">
      <alignment horizontal="left" vertical="justify" wrapText="1"/>
    </xf>
    <xf numFmtId="0" fontId="25" fillId="0" borderId="9" xfId="0" applyFont="1" applyFill="1" applyBorder="1" applyAlignment="1">
      <alignment wrapText="1"/>
    </xf>
    <xf numFmtId="0" fontId="25" fillId="0" borderId="9" xfId="0" applyFont="1" applyFill="1" applyBorder="1" applyAlignment="1">
      <alignment horizontal="left" vertical="center"/>
    </xf>
    <xf numFmtId="0" fontId="25" fillId="0" borderId="9" xfId="0" applyFont="1" applyFill="1" applyBorder="1" applyAlignment="1">
      <alignment horizontal="left" vertical="center" wrapText="1"/>
    </xf>
    <xf numFmtId="2" fontId="25" fillId="0" borderId="9" xfId="0" applyNumberFormat="1" applyFont="1" applyFill="1" applyBorder="1" applyAlignment="1">
      <alignment horizontal="left" vertical="center" wrapText="1"/>
    </xf>
    <xf numFmtId="0" fontId="2" fillId="0" borderId="0" xfId="0" applyFont="1" applyFill="1" applyAlignment="1">
      <alignment horizontal="right" vertical="center"/>
    </xf>
    <xf numFmtId="0" fontId="2" fillId="0" borderId="2" xfId="0" applyFont="1" applyFill="1" applyBorder="1" applyAlignment="1">
      <alignment vertical="center" wrapText="1"/>
    </xf>
    <xf numFmtId="4" fontId="8" fillId="0" borderId="6" xfId="1" applyNumberFormat="1" applyFont="1" applyFill="1" applyBorder="1" applyAlignment="1" applyProtection="1">
      <alignment horizontal="center" vertical="center" wrapText="1"/>
      <protection locked="0"/>
    </xf>
    <xf numFmtId="0" fontId="26" fillId="0" borderId="9" xfId="0" applyFont="1" applyBorder="1" applyAlignment="1">
      <alignment horizontal="center"/>
    </xf>
    <xf numFmtId="0" fontId="26" fillId="0" borderId="9" xfId="0" applyFont="1" applyBorder="1" applyAlignment="1">
      <alignment horizontal="left"/>
    </xf>
    <xf numFmtId="0" fontId="19" fillId="0" borderId="9" xfId="0" applyFont="1" applyBorder="1" applyAlignment="1">
      <alignment horizontal="center" vertical="center"/>
    </xf>
    <xf numFmtId="0" fontId="25" fillId="0" borderId="9" xfId="0" applyNumberFormat="1" applyFont="1" applyFill="1" applyBorder="1" applyAlignment="1">
      <alignment vertical="center" wrapText="1"/>
    </xf>
    <xf numFmtId="1" fontId="25" fillId="0" borderId="9" xfId="6" applyNumberFormat="1" applyFont="1" applyFill="1" applyBorder="1" applyAlignment="1">
      <alignment horizontal="left" wrapText="1"/>
    </xf>
    <xf numFmtId="4" fontId="2" fillId="0" borderId="6" xfId="0" applyNumberFormat="1" applyFont="1" applyFill="1" applyBorder="1" applyAlignment="1">
      <alignment horizontal="center" vertical="center" wrapText="1"/>
    </xf>
    <xf numFmtId="0" fontId="25" fillId="0" borderId="0" xfId="0" applyFont="1" applyFill="1" applyBorder="1"/>
    <xf numFmtId="0" fontId="36" fillId="0" borderId="9" xfId="0" applyFont="1" applyFill="1" applyBorder="1"/>
    <xf numFmtId="0" fontId="26" fillId="0" borderId="0" xfId="0" applyFont="1" applyFill="1" applyAlignment="1">
      <alignment horizontal="left"/>
    </xf>
    <xf numFmtId="4" fontId="8" fillId="0" borderId="3" xfId="1" applyNumberFormat="1" applyFont="1" applyFill="1" applyBorder="1" applyAlignment="1" applyProtection="1">
      <alignment horizontal="center" vertical="center"/>
      <protection hidden="1"/>
    </xf>
    <xf numFmtId="4" fontId="8" fillId="0" borderId="5" xfId="1" applyNumberFormat="1" applyFont="1" applyFill="1" applyBorder="1" applyAlignment="1" applyProtection="1">
      <alignment horizontal="center" vertical="center"/>
      <protection hidden="1"/>
    </xf>
    <xf numFmtId="4" fontId="8" fillId="0" borderId="3" xfId="1" applyNumberFormat="1" applyFont="1" applyFill="1" applyBorder="1" applyAlignment="1" applyProtection="1">
      <alignment horizontal="center" vertical="center" wrapText="1"/>
      <protection hidden="1"/>
    </xf>
    <xf numFmtId="4" fontId="8" fillId="0" borderId="5" xfId="1" applyNumberFormat="1" applyFont="1" applyFill="1" applyBorder="1" applyAlignment="1" applyProtection="1">
      <alignment horizontal="center" vertical="center" wrapText="1"/>
      <protection hidden="1"/>
    </xf>
    <xf numFmtId="4" fontId="8" fillId="0" borderId="0" xfId="0" applyNumberFormat="1" applyFont="1" applyFill="1" applyAlignment="1">
      <alignment horizontal="center" vertical="center"/>
    </xf>
    <xf numFmtId="4" fontId="8" fillId="0" borderId="1" xfId="0" applyNumberFormat="1" applyFont="1" applyFill="1" applyBorder="1" applyAlignment="1">
      <alignment horizontal="center" vertical="center"/>
    </xf>
    <xf numFmtId="4" fontId="8" fillId="0" borderId="0" xfId="0" applyNumberFormat="1" applyFont="1" applyFill="1" applyAlignment="1">
      <alignment horizontal="left"/>
    </xf>
    <xf numFmtId="4" fontId="8" fillId="0" borderId="3" xfId="1" applyNumberFormat="1" applyFont="1" applyFill="1" applyBorder="1" applyAlignment="1" applyProtection="1">
      <alignment horizontal="center" vertical="center" wrapText="1"/>
      <protection locked="0"/>
    </xf>
    <xf numFmtId="4" fontId="8" fillId="0" borderId="10" xfId="1" applyNumberFormat="1" applyFont="1" applyFill="1" applyBorder="1" applyAlignment="1" applyProtection="1">
      <alignment horizontal="center" vertical="center" wrapText="1"/>
      <protection locked="0"/>
    </xf>
    <xf numFmtId="4" fontId="8" fillId="0" borderId="5" xfId="1" applyNumberFormat="1" applyFont="1" applyFill="1" applyBorder="1" applyAlignment="1" applyProtection="1">
      <alignment horizontal="center" vertical="center" wrapText="1"/>
      <protection locked="0"/>
    </xf>
    <xf numFmtId="4" fontId="8" fillId="0" borderId="7" xfId="1" applyNumberFormat="1" applyFont="1" applyFill="1" applyBorder="1" applyAlignment="1" applyProtection="1">
      <alignment horizontal="center" vertical="center" wrapText="1"/>
      <protection locked="0"/>
    </xf>
    <xf numFmtId="4" fontId="8" fillId="0" borderId="6" xfId="1" applyNumberFormat="1" applyFont="1" applyFill="1" applyBorder="1" applyAlignment="1" applyProtection="1">
      <alignment horizontal="center" vertical="center" wrapText="1"/>
      <protection locked="0"/>
    </xf>
    <xf numFmtId="4" fontId="8" fillId="0" borderId="3" xfId="1" applyNumberFormat="1" applyFont="1" applyFill="1" applyBorder="1" applyAlignment="1" applyProtection="1">
      <alignment horizontal="center" vertical="center"/>
      <protection locked="0"/>
    </xf>
    <xf numFmtId="4" fontId="36" fillId="0" borderId="3" xfId="0" applyNumberFormat="1" applyFont="1" applyFill="1" applyBorder="1" applyAlignment="1">
      <alignment horizontal="center" vertical="center" wrapText="1"/>
    </xf>
    <xf numFmtId="4" fontId="36" fillId="0" borderId="10" xfId="0" applyNumberFormat="1" applyFont="1" applyFill="1" applyBorder="1" applyAlignment="1">
      <alignment horizontal="center" vertical="center" wrapText="1"/>
    </xf>
    <xf numFmtId="4" fontId="36" fillId="0" borderId="5" xfId="0" applyNumberFormat="1" applyFont="1" applyFill="1" applyBorder="1" applyAlignment="1">
      <alignment horizontal="center" vertical="center" wrapText="1"/>
    </xf>
    <xf numFmtId="4" fontId="8" fillId="3" borderId="4" xfId="1" applyNumberFormat="1" applyFont="1" applyFill="1" applyBorder="1" applyAlignment="1" applyProtection="1">
      <alignment horizontal="center" vertical="center" wrapText="1"/>
      <protection hidden="1"/>
    </xf>
    <xf numFmtId="4" fontId="8" fillId="3" borderId="8" xfId="1" applyNumberFormat="1" applyFont="1" applyFill="1" applyBorder="1" applyAlignment="1" applyProtection="1">
      <alignment horizontal="center" vertical="center" wrapText="1"/>
      <protection hidden="1"/>
    </xf>
    <xf numFmtId="4" fontId="8" fillId="3" borderId="3" xfId="1" applyNumberFormat="1" applyFont="1" applyFill="1" applyBorder="1" applyAlignment="1" applyProtection="1">
      <alignment horizontal="center" vertical="center"/>
      <protection locked="0"/>
    </xf>
    <xf numFmtId="4" fontId="8" fillId="3" borderId="10" xfId="1" applyNumberFormat="1" applyFont="1" applyFill="1" applyBorder="1" applyAlignment="1" applyProtection="1">
      <alignment horizontal="center" vertical="center"/>
      <protection locked="0"/>
    </xf>
    <xf numFmtId="4" fontId="8" fillId="3" borderId="5" xfId="1" applyNumberFormat="1" applyFont="1" applyFill="1" applyBorder="1" applyAlignment="1" applyProtection="1">
      <alignment horizontal="center" vertical="center"/>
      <protection locked="0"/>
    </xf>
    <xf numFmtId="0" fontId="0" fillId="0" borderId="0" xfId="0" applyAlignment="1">
      <alignment horizontal="center" vertical="center"/>
    </xf>
    <xf numFmtId="0" fontId="0" fillId="0" borderId="1" xfId="0" applyBorder="1" applyAlignment="1">
      <alignment horizontal="center" vertical="center"/>
    </xf>
    <xf numFmtId="4" fontId="8" fillId="3" borderId="7" xfId="1" applyNumberFormat="1" applyFont="1" applyFill="1" applyBorder="1" applyAlignment="1" applyProtection="1">
      <alignment horizontal="center" vertical="center" wrapText="1"/>
      <protection locked="0"/>
    </xf>
    <xf numFmtId="4" fontId="8" fillId="3" borderId="14" xfId="1" applyNumberFormat="1" applyFont="1" applyFill="1" applyBorder="1" applyAlignment="1" applyProtection="1">
      <alignment horizontal="center" vertical="center" wrapText="1"/>
      <protection locked="0"/>
    </xf>
    <xf numFmtId="4" fontId="8" fillId="3" borderId="6" xfId="1" applyNumberFormat="1" applyFont="1" applyFill="1" applyBorder="1" applyAlignment="1" applyProtection="1">
      <alignment horizontal="center" vertical="center" wrapText="1"/>
      <protection locked="0"/>
    </xf>
    <xf numFmtId="4" fontId="8" fillId="3" borderId="0" xfId="0" applyNumberFormat="1" applyFont="1" applyFill="1" applyAlignment="1">
      <alignment horizontal="left"/>
    </xf>
    <xf numFmtId="4" fontId="8" fillId="3" borderId="0" xfId="0" applyNumberFormat="1" applyFont="1" applyFill="1" applyAlignment="1">
      <alignment horizontal="center" vertical="center"/>
    </xf>
    <xf numFmtId="4" fontId="8" fillId="3" borderId="1" xfId="0" applyNumberFormat="1" applyFont="1" applyFill="1" applyBorder="1" applyAlignment="1">
      <alignment horizontal="center" vertical="center"/>
    </xf>
    <xf numFmtId="4" fontId="8" fillId="3" borderId="3" xfId="1" applyNumberFormat="1" applyFont="1" applyFill="1" applyBorder="1" applyAlignment="1" applyProtection="1">
      <alignment horizontal="center" vertical="center" wrapText="1"/>
      <protection locked="0"/>
    </xf>
    <xf numFmtId="4" fontId="8" fillId="3" borderId="10" xfId="1" applyNumberFormat="1" applyFont="1" applyFill="1" applyBorder="1" applyAlignment="1" applyProtection="1">
      <alignment horizontal="center" vertical="center" wrapText="1"/>
      <protection locked="0"/>
    </xf>
    <xf numFmtId="4" fontId="8" fillId="3" borderId="9" xfId="1" applyNumberFormat="1" applyFont="1" applyFill="1" applyBorder="1" applyAlignment="1" applyProtection="1">
      <alignment horizontal="center" vertical="center"/>
      <protection locked="0"/>
    </xf>
    <xf numFmtId="4" fontId="8" fillId="3" borderId="5" xfId="1" applyNumberFormat="1" applyFont="1" applyFill="1" applyBorder="1" applyAlignment="1" applyProtection="1">
      <alignment horizontal="center" vertical="center" wrapText="1"/>
      <protection locked="0"/>
    </xf>
    <xf numFmtId="0" fontId="8" fillId="0" borderId="0" xfId="0" applyFont="1" applyFill="1" applyAlignment="1">
      <alignment horizontal="left"/>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0" fontId="20" fillId="0" borderId="1" xfId="0" applyFont="1" applyBorder="1" applyAlignment="1">
      <alignment horizontal="center"/>
    </xf>
  </cellXfs>
  <cellStyles count="7">
    <cellStyle name="Comma 2" xfId="2"/>
    <cellStyle name="Comma 2 2" xfId="3"/>
    <cellStyle name="Currency" xfId="5" builtinId="4"/>
    <cellStyle name="Normal" xfId="0" builtinId="0"/>
    <cellStyle name="Normal 2" xfId="1"/>
    <cellStyle name="Normal 2 2" xfId="4"/>
    <cellStyle name="Normal_Sheet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Desktop\BIEU%20TUYEN%20HOA%202018\bieu%20tuyen%20hoa%20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tuyen hoa 2017"/>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AT147"/>
  <sheetViews>
    <sheetView showZeros="0" zoomScaleNormal="100" workbookViewId="0">
      <pane xSplit="2" ySplit="6" topLeftCell="AF118" activePane="bottomRight" state="frozen"/>
      <selection pane="topRight" activeCell="C1" sqref="C1"/>
      <selection pane="bottomLeft" activeCell="A7" sqref="A7"/>
      <selection pane="bottomRight" activeCell="B123" sqref="B123"/>
    </sheetView>
  </sheetViews>
  <sheetFormatPr defaultRowHeight="15" x14ac:dyDescent="0.25"/>
  <cols>
    <col min="1" max="1" width="8.140625" style="302" customWidth="1"/>
    <col min="2" max="2" width="76.42578125" style="87" customWidth="1"/>
    <col min="3" max="3" width="12.28515625" style="304" customWidth="1"/>
    <col min="4" max="4" width="8.5703125" style="99" customWidth="1"/>
    <col min="5" max="5" width="9.85546875" style="99" customWidth="1"/>
    <col min="6" max="6" width="9.28515625" style="304" customWidth="1"/>
    <col min="7" max="7" width="7.7109375" style="305" customWidth="1"/>
    <col min="8" max="8" width="10.140625" style="306" customWidth="1"/>
    <col min="9" max="9" width="6.7109375" style="305" customWidth="1"/>
    <col min="10" max="11" width="9.140625" style="87" customWidth="1"/>
    <col min="12" max="12" width="10.5703125" style="307" customWidth="1"/>
    <col min="13" max="13" width="7.28515625" style="87" customWidth="1"/>
    <col min="14" max="14" width="6.85546875" style="87" customWidth="1"/>
    <col min="15" max="16" width="7" style="87" customWidth="1"/>
    <col min="17" max="18" width="7.140625" style="87" customWidth="1"/>
    <col min="19" max="19" width="7.42578125" style="87" customWidth="1"/>
    <col min="20" max="20" width="7" style="87" customWidth="1"/>
    <col min="21" max="21" width="7.28515625" style="87" customWidth="1"/>
    <col min="22" max="22" width="7.140625" style="87" customWidth="1"/>
    <col min="23" max="23" width="12.42578125" style="87" customWidth="1"/>
    <col min="24" max="24" width="7" style="87" customWidth="1"/>
    <col min="25" max="25" width="5.5703125" style="87" customWidth="1"/>
    <col min="26" max="27" width="9.140625" style="87" customWidth="1"/>
    <col min="28" max="28" width="13" style="87" customWidth="1"/>
    <col min="29" max="30" width="9.5703125" style="87" customWidth="1"/>
    <col min="31" max="31" width="8" style="99" customWidth="1"/>
    <col min="32" max="32" width="9.28515625" style="87" bestFit="1" customWidth="1"/>
    <col min="33" max="33" width="9.140625" style="99" customWidth="1"/>
    <col min="34" max="34" width="30.85546875" style="302" customWidth="1"/>
    <col min="35" max="35" width="60" style="308" customWidth="1"/>
    <col min="36" max="36" width="18.5703125" style="87" hidden="1" customWidth="1"/>
    <col min="37" max="37" width="81.140625" style="87" hidden="1" customWidth="1"/>
    <col min="38" max="38" width="7.5703125" style="87" hidden="1" customWidth="1"/>
    <col min="39" max="40" width="0" style="87" hidden="1" customWidth="1"/>
    <col min="41" max="41" width="12.28515625" style="87" hidden="1" customWidth="1"/>
    <col min="42" max="44" width="0" style="87" hidden="1" customWidth="1"/>
    <col min="45" max="45" width="9.140625" style="353"/>
    <col min="46" max="16384" width="9.140625" style="87"/>
  </cols>
  <sheetData>
    <row r="1" spans="1:45" ht="18.75" customHeight="1" x14ac:dyDescent="0.3">
      <c r="A1" s="412" t="s">
        <v>640</v>
      </c>
      <c r="B1" s="412"/>
      <c r="C1" s="239"/>
      <c r="D1" s="270"/>
      <c r="E1" s="270"/>
      <c r="F1" s="239"/>
      <c r="G1" s="241"/>
      <c r="H1" s="270"/>
      <c r="I1" s="241"/>
      <c r="J1" s="241"/>
      <c r="K1" s="241"/>
      <c r="L1" s="271"/>
      <c r="M1" s="241"/>
      <c r="N1" s="241"/>
      <c r="O1" s="241"/>
      <c r="P1" s="241"/>
      <c r="Q1" s="241"/>
      <c r="R1" s="241"/>
      <c r="S1" s="241"/>
      <c r="T1" s="241"/>
      <c r="U1" s="241"/>
      <c r="V1" s="241"/>
      <c r="W1" s="241"/>
      <c r="X1" s="241"/>
      <c r="Y1" s="241"/>
      <c r="Z1" s="241"/>
      <c r="AA1" s="241"/>
      <c r="AB1" s="241"/>
      <c r="AC1" s="241"/>
      <c r="AD1" s="241"/>
      <c r="AE1" s="270"/>
      <c r="AF1" s="241"/>
      <c r="AG1" s="270"/>
      <c r="AH1" s="240"/>
      <c r="AI1" s="272"/>
      <c r="AJ1" s="241"/>
      <c r="AK1" s="241"/>
      <c r="AL1" s="241"/>
    </row>
    <row r="2" spans="1:45" x14ac:dyDescent="0.25">
      <c r="A2" s="410" t="s">
        <v>319</v>
      </c>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241"/>
      <c r="AK2" s="241"/>
      <c r="AL2" s="241"/>
    </row>
    <row r="3" spans="1:45" x14ac:dyDescent="0.25">
      <c r="A3" s="411"/>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241"/>
      <c r="AK3" s="241"/>
      <c r="AL3" s="241"/>
    </row>
    <row r="4" spans="1:45" s="88" customFormat="1" ht="22.5" customHeight="1" x14ac:dyDescent="0.3">
      <c r="A4" s="413" t="s">
        <v>643</v>
      </c>
      <c r="B4" s="413" t="s">
        <v>300</v>
      </c>
      <c r="C4" s="413" t="s">
        <v>301</v>
      </c>
      <c r="D4" s="418" t="s">
        <v>302</v>
      </c>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3" t="s">
        <v>303</v>
      </c>
      <c r="AI4" s="413" t="s">
        <v>304</v>
      </c>
      <c r="AJ4" s="416" t="s">
        <v>1</v>
      </c>
      <c r="AK4" s="268"/>
      <c r="AL4" s="242"/>
      <c r="AS4" s="353"/>
    </row>
    <row r="5" spans="1:45" s="88" customFormat="1" ht="15.75" customHeight="1" x14ac:dyDescent="0.3">
      <c r="A5" s="414"/>
      <c r="B5" s="414"/>
      <c r="C5" s="414"/>
      <c r="D5" s="408" t="s">
        <v>146</v>
      </c>
      <c r="E5" s="408" t="s">
        <v>147</v>
      </c>
      <c r="F5" s="408" t="s">
        <v>30</v>
      </c>
      <c r="G5" s="408" t="s">
        <v>148</v>
      </c>
      <c r="H5" s="408" t="s">
        <v>149</v>
      </c>
      <c r="I5" s="408" t="s">
        <v>150</v>
      </c>
      <c r="J5" s="408" t="s">
        <v>104</v>
      </c>
      <c r="K5" s="408" t="s">
        <v>151</v>
      </c>
      <c r="L5" s="408" t="s">
        <v>152</v>
      </c>
      <c r="M5" s="406" t="s">
        <v>8</v>
      </c>
      <c r="N5" s="406" t="s">
        <v>9</v>
      </c>
      <c r="O5" s="406" t="s">
        <v>10</v>
      </c>
      <c r="P5" s="406" t="s">
        <v>11</v>
      </c>
      <c r="Q5" s="406" t="s">
        <v>12</v>
      </c>
      <c r="R5" s="406" t="s">
        <v>13</v>
      </c>
      <c r="S5" s="406" t="s">
        <v>14</v>
      </c>
      <c r="T5" s="406" t="s">
        <v>15</v>
      </c>
      <c r="U5" s="406" t="s">
        <v>16</v>
      </c>
      <c r="V5" s="406" t="s">
        <v>17</v>
      </c>
      <c r="W5" s="406" t="s">
        <v>18</v>
      </c>
      <c r="X5" s="408" t="s">
        <v>82</v>
      </c>
      <c r="Y5" s="408" t="s">
        <v>81</v>
      </c>
      <c r="Z5" s="408" t="s">
        <v>115</v>
      </c>
      <c r="AA5" s="408" t="s">
        <v>153</v>
      </c>
      <c r="AB5" s="408" t="s">
        <v>154</v>
      </c>
      <c r="AC5" s="408" t="s">
        <v>318</v>
      </c>
      <c r="AD5" s="408" t="s">
        <v>496</v>
      </c>
      <c r="AE5" s="408" t="s">
        <v>155</v>
      </c>
      <c r="AF5" s="408" t="s">
        <v>618</v>
      </c>
      <c r="AG5" s="408" t="s">
        <v>156</v>
      </c>
      <c r="AH5" s="414"/>
      <c r="AI5" s="414"/>
      <c r="AJ5" s="417"/>
      <c r="AK5" s="268"/>
      <c r="AL5" s="242"/>
      <c r="AS5" s="353"/>
    </row>
    <row r="6" spans="1:45" s="88" customFormat="1" ht="75" customHeight="1" x14ac:dyDescent="0.3">
      <c r="A6" s="415"/>
      <c r="B6" s="415"/>
      <c r="C6" s="415"/>
      <c r="D6" s="409"/>
      <c r="E6" s="409"/>
      <c r="F6" s="409" t="s">
        <v>28</v>
      </c>
      <c r="G6" s="409" t="s">
        <v>28</v>
      </c>
      <c r="H6" s="409" t="s">
        <v>28</v>
      </c>
      <c r="I6" s="409"/>
      <c r="J6" s="409" t="s">
        <v>28</v>
      </c>
      <c r="K6" s="409" t="s">
        <v>28</v>
      </c>
      <c r="L6" s="409" t="s">
        <v>28</v>
      </c>
      <c r="M6" s="407" t="s">
        <v>28</v>
      </c>
      <c r="N6" s="407" t="s">
        <v>28</v>
      </c>
      <c r="O6" s="407" t="s">
        <v>28</v>
      </c>
      <c r="P6" s="407" t="s">
        <v>28</v>
      </c>
      <c r="Q6" s="407" t="s">
        <v>28</v>
      </c>
      <c r="R6" s="407" t="s">
        <v>28</v>
      </c>
      <c r="S6" s="407" t="s">
        <v>28</v>
      </c>
      <c r="T6" s="407" t="s">
        <v>28</v>
      </c>
      <c r="U6" s="407" t="s">
        <v>28</v>
      </c>
      <c r="V6" s="407" t="s">
        <v>28</v>
      </c>
      <c r="W6" s="407" t="s">
        <v>28</v>
      </c>
      <c r="X6" s="409" t="s">
        <v>28</v>
      </c>
      <c r="Y6" s="409"/>
      <c r="Z6" s="409" t="s">
        <v>28</v>
      </c>
      <c r="AA6" s="409" t="s">
        <v>28</v>
      </c>
      <c r="AB6" s="409" t="s">
        <v>28</v>
      </c>
      <c r="AC6" s="409"/>
      <c r="AD6" s="409" t="s">
        <v>28</v>
      </c>
      <c r="AE6" s="409" t="s">
        <v>28</v>
      </c>
      <c r="AF6" s="409" t="s">
        <v>28</v>
      </c>
      <c r="AG6" s="409" t="s">
        <v>28</v>
      </c>
      <c r="AH6" s="415"/>
      <c r="AI6" s="415"/>
      <c r="AJ6" s="417"/>
      <c r="AK6" s="268"/>
      <c r="AL6" s="242"/>
      <c r="AS6" s="353"/>
    </row>
    <row r="7" spans="1:45" ht="42" customHeight="1" x14ac:dyDescent="0.3">
      <c r="A7" s="320" t="s">
        <v>127</v>
      </c>
      <c r="B7" s="321" t="s">
        <v>106</v>
      </c>
      <c r="C7" s="314"/>
      <c r="D7" s="323"/>
      <c r="E7" s="323"/>
      <c r="F7" s="323"/>
      <c r="G7" s="323"/>
      <c r="H7" s="323"/>
      <c r="I7" s="323"/>
      <c r="J7" s="323"/>
      <c r="K7" s="323"/>
      <c r="L7" s="315"/>
      <c r="M7" s="323"/>
      <c r="N7" s="323"/>
      <c r="O7" s="323"/>
      <c r="P7" s="323"/>
      <c r="Q7" s="323"/>
      <c r="R7" s="323"/>
      <c r="S7" s="323"/>
      <c r="T7" s="323"/>
      <c r="U7" s="323"/>
      <c r="V7" s="323"/>
      <c r="W7" s="323"/>
      <c r="X7" s="323"/>
      <c r="Y7" s="323"/>
      <c r="Z7" s="323"/>
      <c r="AA7" s="323"/>
      <c r="AB7" s="323"/>
      <c r="AC7" s="323"/>
      <c r="AD7" s="323"/>
      <c r="AE7" s="323"/>
      <c r="AF7" s="323"/>
      <c r="AG7" s="323"/>
      <c r="AH7" s="40"/>
      <c r="AI7" s="345"/>
      <c r="AJ7" s="310"/>
      <c r="AK7" s="268"/>
      <c r="AL7" s="241"/>
    </row>
    <row r="8" spans="1:45" ht="24" customHeight="1" x14ac:dyDescent="0.3">
      <c r="A8" s="324" t="s">
        <v>128</v>
      </c>
      <c r="B8" s="325" t="s">
        <v>102</v>
      </c>
      <c r="C8" s="314"/>
      <c r="D8" s="323"/>
      <c r="E8" s="323"/>
      <c r="F8" s="323"/>
      <c r="G8" s="323"/>
      <c r="H8" s="323"/>
      <c r="I8" s="323"/>
      <c r="J8" s="323"/>
      <c r="K8" s="323"/>
      <c r="L8" s="335">
        <f t="shared" ref="L8:L38" si="0">SUM(M8:W8)</f>
        <v>0</v>
      </c>
      <c r="M8" s="323"/>
      <c r="N8" s="323"/>
      <c r="O8" s="323"/>
      <c r="P8" s="323"/>
      <c r="Q8" s="323"/>
      <c r="R8" s="323"/>
      <c r="S8" s="323"/>
      <c r="T8" s="323"/>
      <c r="U8" s="323"/>
      <c r="V8" s="323"/>
      <c r="W8" s="323"/>
      <c r="X8" s="323"/>
      <c r="Y8" s="323"/>
      <c r="Z8" s="323"/>
      <c r="AA8" s="323"/>
      <c r="AB8" s="323"/>
      <c r="AC8" s="323"/>
      <c r="AD8" s="323"/>
      <c r="AE8" s="323"/>
      <c r="AF8" s="323"/>
      <c r="AG8" s="323"/>
      <c r="AH8" s="40"/>
      <c r="AI8" s="345"/>
      <c r="AJ8" s="310"/>
      <c r="AK8" s="268"/>
      <c r="AL8" s="241"/>
    </row>
    <row r="9" spans="1:45" s="89" customFormat="1" ht="24.95" customHeight="1" x14ac:dyDescent="0.3">
      <c r="A9" s="326">
        <v>1</v>
      </c>
      <c r="B9" s="321" t="s">
        <v>103</v>
      </c>
      <c r="C9" s="314">
        <f>SUM(D9:L9)+SUM(X9:AG9)</f>
        <v>0.6</v>
      </c>
      <c r="D9" s="315">
        <f>SUM(D10)</f>
        <v>0.6</v>
      </c>
      <c r="E9" s="335">
        <f t="shared" ref="E9:AG9" si="1">SUM(E10)</f>
        <v>0</v>
      </c>
      <c r="F9" s="335">
        <f t="shared" si="1"/>
        <v>0</v>
      </c>
      <c r="G9" s="335">
        <f t="shared" si="1"/>
        <v>0</v>
      </c>
      <c r="H9" s="335">
        <f t="shared" si="1"/>
        <v>0</v>
      </c>
      <c r="I9" s="335">
        <f t="shared" si="1"/>
        <v>0</v>
      </c>
      <c r="J9" s="335">
        <f t="shared" si="1"/>
        <v>0</v>
      </c>
      <c r="K9" s="335">
        <f t="shared" si="1"/>
        <v>0</v>
      </c>
      <c r="L9" s="335">
        <f t="shared" si="1"/>
        <v>0</v>
      </c>
      <c r="M9" s="335">
        <f t="shared" si="1"/>
        <v>0</v>
      </c>
      <c r="N9" s="335">
        <f t="shared" si="1"/>
        <v>0</v>
      </c>
      <c r="O9" s="335">
        <f t="shared" si="1"/>
        <v>0</v>
      </c>
      <c r="P9" s="335">
        <f t="shared" si="1"/>
        <v>0</v>
      </c>
      <c r="Q9" s="335">
        <f t="shared" si="1"/>
        <v>0</v>
      </c>
      <c r="R9" s="335">
        <f t="shared" si="1"/>
        <v>0</v>
      </c>
      <c r="S9" s="335">
        <f t="shared" si="1"/>
        <v>0</v>
      </c>
      <c r="T9" s="335">
        <f t="shared" si="1"/>
        <v>0</v>
      </c>
      <c r="U9" s="335">
        <f t="shared" si="1"/>
        <v>0</v>
      </c>
      <c r="V9" s="335">
        <f t="shared" si="1"/>
        <v>0</v>
      </c>
      <c r="W9" s="335">
        <f t="shared" si="1"/>
        <v>0</v>
      </c>
      <c r="X9" s="335">
        <f t="shared" si="1"/>
        <v>0</v>
      </c>
      <c r="Y9" s="335">
        <f t="shared" si="1"/>
        <v>0</v>
      </c>
      <c r="Z9" s="335">
        <f t="shared" si="1"/>
        <v>0</v>
      </c>
      <c r="AA9" s="335">
        <f t="shared" si="1"/>
        <v>0</v>
      </c>
      <c r="AB9" s="335">
        <f t="shared" si="1"/>
        <v>0</v>
      </c>
      <c r="AC9" s="335">
        <f t="shared" si="1"/>
        <v>0</v>
      </c>
      <c r="AD9" s="335">
        <f t="shared" si="1"/>
        <v>0</v>
      </c>
      <c r="AE9" s="335">
        <f t="shared" si="1"/>
        <v>0</v>
      </c>
      <c r="AF9" s="335">
        <f t="shared" si="1"/>
        <v>0</v>
      </c>
      <c r="AG9" s="335">
        <f t="shared" si="1"/>
        <v>0</v>
      </c>
      <c r="AH9" s="331"/>
      <c r="AI9" s="345"/>
      <c r="AJ9" s="310"/>
      <c r="AK9" s="273"/>
      <c r="AL9" s="243"/>
      <c r="AR9" s="89" t="s">
        <v>642</v>
      </c>
      <c r="AS9" s="356"/>
    </row>
    <row r="10" spans="1:45" s="90" customFormat="1" ht="24.95" customHeight="1" x14ac:dyDescent="0.25">
      <c r="A10" s="322" t="s">
        <v>129</v>
      </c>
      <c r="B10" s="327" t="s">
        <v>652</v>
      </c>
      <c r="C10" s="65">
        <f>SUM(D10:L10)+SUM(X10:AG10)</f>
        <v>0.6</v>
      </c>
      <c r="D10" s="65">
        <v>0.6</v>
      </c>
      <c r="E10" s="65"/>
      <c r="F10" s="65"/>
      <c r="G10" s="323"/>
      <c r="H10" s="323"/>
      <c r="I10" s="323"/>
      <c r="J10" s="323"/>
      <c r="K10" s="323"/>
      <c r="L10" s="335">
        <f t="shared" si="0"/>
        <v>0</v>
      </c>
      <c r="M10" s="323"/>
      <c r="N10" s="323"/>
      <c r="O10" s="323"/>
      <c r="P10" s="323"/>
      <c r="Q10" s="323"/>
      <c r="R10" s="323"/>
      <c r="S10" s="323"/>
      <c r="T10" s="323"/>
      <c r="U10" s="323"/>
      <c r="V10" s="323"/>
      <c r="W10" s="323"/>
      <c r="X10" s="323"/>
      <c r="Y10" s="323"/>
      <c r="Z10" s="323"/>
      <c r="AA10" s="323"/>
      <c r="AB10" s="323"/>
      <c r="AC10" s="323"/>
      <c r="AD10" s="323"/>
      <c r="AE10" s="323"/>
      <c r="AF10" s="323"/>
      <c r="AG10" s="323"/>
      <c r="AH10" s="65" t="s">
        <v>207</v>
      </c>
      <c r="AI10" s="327" t="s">
        <v>775</v>
      </c>
      <c r="AJ10" s="274" t="s">
        <v>5</v>
      </c>
      <c r="AK10" s="244" t="s">
        <v>159</v>
      </c>
      <c r="AL10" s="241"/>
      <c r="AR10" s="90" t="s">
        <v>642</v>
      </c>
      <c r="AS10" s="353" t="s">
        <v>642</v>
      </c>
    </row>
    <row r="11" spans="1:45" ht="24.95" customHeight="1" x14ac:dyDescent="0.3">
      <c r="A11" s="324" t="s">
        <v>183</v>
      </c>
      <c r="B11" s="325" t="s">
        <v>184</v>
      </c>
      <c r="C11" s="323"/>
      <c r="D11" s="323"/>
      <c r="E11" s="323"/>
      <c r="F11" s="323"/>
      <c r="G11" s="323"/>
      <c r="H11" s="65"/>
      <c r="I11" s="65"/>
      <c r="J11" s="323"/>
      <c r="K11" s="323"/>
      <c r="L11" s="335">
        <f t="shared" si="0"/>
        <v>0</v>
      </c>
      <c r="M11" s="323"/>
      <c r="N11" s="323"/>
      <c r="O11" s="323"/>
      <c r="P11" s="323"/>
      <c r="Q11" s="323"/>
      <c r="R11" s="323"/>
      <c r="S11" s="323"/>
      <c r="T11" s="323"/>
      <c r="U11" s="323"/>
      <c r="V11" s="323"/>
      <c r="W11" s="323"/>
      <c r="X11" s="323"/>
      <c r="Y11" s="323"/>
      <c r="Z11" s="323"/>
      <c r="AA11" s="323"/>
      <c r="AB11" s="323"/>
      <c r="AC11" s="323"/>
      <c r="AD11" s="323"/>
      <c r="AE11" s="323"/>
      <c r="AF11" s="323"/>
      <c r="AG11" s="323"/>
      <c r="AH11" s="323"/>
      <c r="AI11" s="318"/>
      <c r="AJ11" s="274"/>
      <c r="AK11" s="268"/>
      <c r="AL11" s="241"/>
    </row>
    <row r="12" spans="1:45" ht="47.25" customHeight="1" x14ac:dyDescent="0.3">
      <c r="A12" s="324" t="s">
        <v>296</v>
      </c>
      <c r="B12" s="325" t="s">
        <v>295</v>
      </c>
      <c r="C12" s="323"/>
      <c r="D12" s="323"/>
      <c r="E12" s="323"/>
      <c r="F12" s="323"/>
      <c r="G12" s="323"/>
      <c r="H12" s="65"/>
      <c r="I12" s="65"/>
      <c r="J12" s="323"/>
      <c r="K12" s="323"/>
      <c r="L12" s="335">
        <f t="shared" si="0"/>
        <v>0</v>
      </c>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18"/>
      <c r="AJ12" s="274"/>
      <c r="AK12" s="268"/>
      <c r="AL12" s="241"/>
    </row>
    <row r="13" spans="1:45" s="89" customFormat="1" ht="24.95" customHeight="1" x14ac:dyDescent="0.3">
      <c r="A13" s="326">
        <v>1</v>
      </c>
      <c r="B13" s="248" t="s">
        <v>152</v>
      </c>
      <c r="C13" s="314">
        <f>SUM(D13:L13)+SUM(X13:AG13)</f>
        <v>201.8</v>
      </c>
      <c r="D13" s="314">
        <f t="shared" ref="D13:AG13" si="2">D14</f>
        <v>11</v>
      </c>
      <c r="E13" s="314">
        <f t="shared" si="2"/>
        <v>78.5</v>
      </c>
      <c r="F13" s="314">
        <f t="shared" si="2"/>
        <v>35</v>
      </c>
      <c r="G13" s="314">
        <f t="shared" si="2"/>
        <v>5</v>
      </c>
      <c r="H13" s="314">
        <f t="shared" si="2"/>
        <v>50.3</v>
      </c>
      <c r="I13" s="314">
        <f t="shared" si="2"/>
        <v>0</v>
      </c>
      <c r="J13" s="314">
        <f t="shared" si="2"/>
        <v>0</v>
      </c>
      <c r="K13" s="314">
        <f t="shared" si="2"/>
        <v>0</v>
      </c>
      <c r="L13" s="314">
        <f t="shared" si="2"/>
        <v>0</v>
      </c>
      <c r="M13" s="314">
        <f t="shared" si="2"/>
        <v>0</v>
      </c>
      <c r="N13" s="314">
        <f t="shared" si="2"/>
        <v>0</v>
      </c>
      <c r="O13" s="314">
        <f t="shared" si="2"/>
        <v>0</v>
      </c>
      <c r="P13" s="314">
        <f t="shared" si="2"/>
        <v>0</v>
      </c>
      <c r="Q13" s="314">
        <f t="shared" si="2"/>
        <v>0</v>
      </c>
      <c r="R13" s="314">
        <f t="shared" si="2"/>
        <v>0</v>
      </c>
      <c r="S13" s="314">
        <f t="shared" si="2"/>
        <v>0</v>
      </c>
      <c r="T13" s="314">
        <f t="shared" si="2"/>
        <v>0</v>
      </c>
      <c r="U13" s="314">
        <f t="shared" si="2"/>
        <v>0</v>
      </c>
      <c r="V13" s="314">
        <f t="shared" si="2"/>
        <v>0</v>
      </c>
      <c r="W13" s="314">
        <f t="shared" si="2"/>
        <v>0</v>
      </c>
      <c r="X13" s="314">
        <f t="shared" si="2"/>
        <v>0</v>
      </c>
      <c r="Y13" s="314">
        <f t="shared" si="2"/>
        <v>0</v>
      </c>
      <c r="Z13" s="314">
        <f t="shared" si="2"/>
        <v>0</v>
      </c>
      <c r="AA13" s="314">
        <f t="shared" si="2"/>
        <v>0</v>
      </c>
      <c r="AB13" s="314">
        <f t="shared" si="2"/>
        <v>0</v>
      </c>
      <c r="AC13" s="314">
        <f t="shared" si="2"/>
        <v>0</v>
      </c>
      <c r="AD13" s="314">
        <f t="shared" si="2"/>
        <v>0</v>
      </c>
      <c r="AE13" s="314">
        <f t="shared" si="2"/>
        <v>5</v>
      </c>
      <c r="AF13" s="314">
        <f t="shared" si="2"/>
        <v>2</v>
      </c>
      <c r="AG13" s="314">
        <f t="shared" si="2"/>
        <v>15</v>
      </c>
      <c r="AH13" s="314"/>
      <c r="AI13" s="332"/>
      <c r="AJ13" s="310"/>
      <c r="AK13" s="273"/>
      <c r="AL13" s="243"/>
      <c r="AS13" s="356"/>
    </row>
    <row r="14" spans="1:45" s="89" customFormat="1" ht="24.95" customHeight="1" x14ac:dyDescent="0.3">
      <c r="A14" s="40" t="s">
        <v>129</v>
      </c>
      <c r="B14" s="328" t="s">
        <v>185</v>
      </c>
      <c r="C14" s="314">
        <f>SUM(D14:L14)+SUM(X14:AG14)</f>
        <v>201.8</v>
      </c>
      <c r="D14" s="315">
        <f>SUM(D15:D16)</f>
        <v>11</v>
      </c>
      <c r="E14" s="315">
        <f t="shared" ref="E14:AG14" si="3">SUM(E15:E16)</f>
        <v>78.5</v>
      </c>
      <c r="F14" s="315">
        <f t="shared" si="3"/>
        <v>35</v>
      </c>
      <c r="G14" s="315">
        <f t="shared" si="3"/>
        <v>5</v>
      </c>
      <c r="H14" s="315">
        <f t="shared" si="3"/>
        <v>50.3</v>
      </c>
      <c r="I14" s="315">
        <f t="shared" si="3"/>
        <v>0</v>
      </c>
      <c r="J14" s="315">
        <f t="shared" si="3"/>
        <v>0</v>
      </c>
      <c r="K14" s="315">
        <f t="shared" si="3"/>
        <v>0</v>
      </c>
      <c r="L14" s="315">
        <f t="shared" si="3"/>
        <v>0</v>
      </c>
      <c r="M14" s="315">
        <f t="shared" si="3"/>
        <v>0</v>
      </c>
      <c r="N14" s="315">
        <f t="shared" si="3"/>
        <v>0</v>
      </c>
      <c r="O14" s="315">
        <f t="shared" si="3"/>
        <v>0</v>
      </c>
      <c r="P14" s="315">
        <f t="shared" si="3"/>
        <v>0</v>
      </c>
      <c r="Q14" s="315">
        <f t="shared" si="3"/>
        <v>0</v>
      </c>
      <c r="R14" s="315">
        <f t="shared" si="3"/>
        <v>0</v>
      </c>
      <c r="S14" s="315">
        <f t="shared" si="3"/>
        <v>0</v>
      </c>
      <c r="T14" s="315">
        <f t="shared" si="3"/>
        <v>0</v>
      </c>
      <c r="U14" s="315">
        <f t="shared" si="3"/>
        <v>0</v>
      </c>
      <c r="V14" s="315">
        <f t="shared" si="3"/>
        <v>0</v>
      </c>
      <c r="W14" s="315">
        <f t="shared" si="3"/>
        <v>0</v>
      </c>
      <c r="X14" s="315">
        <f t="shared" si="3"/>
        <v>0</v>
      </c>
      <c r="Y14" s="315">
        <f t="shared" si="3"/>
        <v>0</v>
      </c>
      <c r="Z14" s="315">
        <f t="shared" si="3"/>
        <v>0</v>
      </c>
      <c r="AA14" s="315">
        <f t="shared" si="3"/>
        <v>0</v>
      </c>
      <c r="AB14" s="315">
        <f t="shared" si="3"/>
        <v>0</v>
      </c>
      <c r="AC14" s="315">
        <f t="shared" si="3"/>
        <v>0</v>
      </c>
      <c r="AD14" s="315">
        <f t="shared" si="3"/>
        <v>0</v>
      </c>
      <c r="AE14" s="315">
        <f t="shared" si="3"/>
        <v>5</v>
      </c>
      <c r="AF14" s="315">
        <f t="shared" si="3"/>
        <v>2</v>
      </c>
      <c r="AG14" s="315">
        <f t="shared" si="3"/>
        <v>15</v>
      </c>
      <c r="AH14" s="315"/>
      <c r="AI14" s="332"/>
      <c r="AJ14" s="310"/>
      <c r="AK14" s="273"/>
      <c r="AL14" s="243"/>
      <c r="AR14" s="89" t="s">
        <v>642</v>
      </c>
      <c r="AS14" s="356"/>
    </row>
    <row r="15" spans="1:45" s="86" customFormat="1" ht="41.25" customHeight="1" x14ac:dyDescent="0.3">
      <c r="A15" s="329" t="s">
        <v>262</v>
      </c>
      <c r="B15" s="327" t="s">
        <v>693</v>
      </c>
      <c r="C15" s="65">
        <f>SUM(D15:L15)+SUM(X15:AG15)</f>
        <v>189</v>
      </c>
      <c r="D15" s="323">
        <v>8</v>
      </c>
      <c r="E15" s="323">
        <v>77</v>
      </c>
      <c r="F15" s="323">
        <v>35</v>
      </c>
      <c r="G15" s="323">
        <v>5</v>
      </c>
      <c r="H15" s="323">
        <v>45</v>
      </c>
      <c r="I15" s="65"/>
      <c r="J15" s="323"/>
      <c r="K15" s="323"/>
      <c r="L15" s="335">
        <f t="shared" si="0"/>
        <v>0</v>
      </c>
      <c r="M15" s="323"/>
      <c r="N15" s="323"/>
      <c r="O15" s="323"/>
      <c r="P15" s="323"/>
      <c r="Q15" s="323"/>
      <c r="R15" s="323"/>
      <c r="S15" s="323"/>
      <c r="T15" s="323"/>
      <c r="U15" s="323"/>
      <c r="V15" s="323"/>
      <c r="W15" s="323"/>
      <c r="X15" s="323"/>
      <c r="Y15" s="323"/>
      <c r="Z15" s="323"/>
      <c r="AA15" s="323"/>
      <c r="AB15" s="323"/>
      <c r="AC15" s="323"/>
      <c r="AD15" s="323"/>
      <c r="AE15" s="323">
        <v>4</v>
      </c>
      <c r="AF15" s="323"/>
      <c r="AG15" s="323">
        <v>15</v>
      </c>
      <c r="AH15" s="346" t="s">
        <v>494</v>
      </c>
      <c r="AI15" s="319" t="s">
        <v>619</v>
      </c>
      <c r="AJ15" s="274"/>
      <c r="AK15" s="268"/>
      <c r="AL15" s="241"/>
      <c r="AR15" s="86" t="s">
        <v>642</v>
      </c>
      <c r="AS15" s="353" t="s">
        <v>642</v>
      </c>
    </row>
    <row r="16" spans="1:45" s="86" customFormat="1" ht="30.75" customHeight="1" x14ac:dyDescent="0.3">
      <c r="A16" s="329" t="s">
        <v>263</v>
      </c>
      <c r="B16" s="52" t="s">
        <v>838</v>
      </c>
      <c r="C16" s="65">
        <f>SUM(D16:L16)+SUM(X16:AG16)</f>
        <v>12.8</v>
      </c>
      <c r="D16" s="323">
        <v>3</v>
      </c>
      <c r="E16" s="323">
        <v>1.5</v>
      </c>
      <c r="F16" s="323"/>
      <c r="G16" s="323"/>
      <c r="H16" s="323">
        <v>5.3</v>
      </c>
      <c r="I16" s="65"/>
      <c r="J16" s="323"/>
      <c r="K16" s="323"/>
      <c r="L16" s="335"/>
      <c r="M16" s="323"/>
      <c r="N16" s="323"/>
      <c r="O16" s="323"/>
      <c r="P16" s="323"/>
      <c r="Q16" s="323"/>
      <c r="R16" s="323"/>
      <c r="S16" s="323"/>
      <c r="T16" s="323"/>
      <c r="U16" s="323"/>
      <c r="V16" s="323"/>
      <c r="W16" s="323"/>
      <c r="X16" s="323"/>
      <c r="Y16" s="323"/>
      <c r="Z16" s="323"/>
      <c r="AA16" s="323"/>
      <c r="AB16" s="323"/>
      <c r="AC16" s="323"/>
      <c r="AD16" s="323"/>
      <c r="AE16" s="323">
        <v>1</v>
      </c>
      <c r="AF16" s="323">
        <v>2</v>
      </c>
      <c r="AG16" s="323"/>
      <c r="AH16" s="341" t="s">
        <v>43</v>
      </c>
      <c r="AI16" s="319" t="s">
        <v>794</v>
      </c>
      <c r="AJ16" s="274"/>
      <c r="AK16" s="268"/>
      <c r="AL16" s="241"/>
      <c r="AS16" s="353" t="s">
        <v>642</v>
      </c>
    </row>
    <row r="17" spans="1:45" s="104" customFormat="1" ht="24.95" customHeight="1" x14ac:dyDescent="0.3">
      <c r="A17" s="324" t="s">
        <v>297</v>
      </c>
      <c r="B17" s="330" t="s">
        <v>107</v>
      </c>
      <c r="C17" s="342"/>
      <c r="D17" s="331"/>
      <c r="E17" s="331"/>
      <c r="F17" s="331"/>
      <c r="G17" s="331"/>
      <c r="H17" s="331"/>
      <c r="I17" s="342"/>
      <c r="J17" s="331"/>
      <c r="K17" s="331"/>
      <c r="L17" s="335">
        <f t="shared" si="0"/>
        <v>0</v>
      </c>
      <c r="M17" s="331"/>
      <c r="N17" s="331"/>
      <c r="O17" s="331"/>
      <c r="P17" s="331"/>
      <c r="Q17" s="331"/>
      <c r="R17" s="331"/>
      <c r="S17" s="331"/>
      <c r="T17" s="331"/>
      <c r="U17" s="331"/>
      <c r="V17" s="331"/>
      <c r="W17" s="331"/>
      <c r="X17" s="331"/>
      <c r="Y17" s="331"/>
      <c r="Z17" s="331"/>
      <c r="AA17" s="331"/>
      <c r="AB17" s="331"/>
      <c r="AC17" s="331"/>
      <c r="AD17" s="331"/>
      <c r="AE17" s="331"/>
      <c r="AF17" s="331"/>
      <c r="AG17" s="331"/>
      <c r="AH17" s="346"/>
      <c r="AI17" s="347"/>
      <c r="AJ17" s="275"/>
      <c r="AK17" s="276"/>
      <c r="AL17" s="277"/>
      <c r="AS17" s="355"/>
    </row>
    <row r="18" spans="1:45" s="89" customFormat="1" ht="24.95" customHeight="1" x14ac:dyDescent="0.3">
      <c r="A18" s="326">
        <v>1</v>
      </c>
      <c r="B18" s="328" t="s">
        <v>211</v>
      </c>
      <c r="C18" s="314">
        <f t="shared" ref="C18:C21" si="4">SUM(D18:L18)+SUM(X18:AG18)</f>
        <v>17</v>
      </c>
      <c r="D18" s="314">
        <f t="shared" ref="D18:AG18" si="5">SUM(D19:D19)</f>
        <v>0</v>
      </c>
      <c r="E18" s="314">
        <f t="shared" si="5"/>
        <v>0</v>
      </c>
      <c r="F18" s="314">
        <f t="shared" si="5"/>
        <v>0</v>
      </c>
      <c r="G18" s="314">
        <f t="shared" si="5"/>
        <v>0</v>
      </c>
      <c r="H18" s="314">
        <f t="shared" si="5"/>
        <v>17</v>
      </c>
      <c r="I18" s="314">
        <f t="shared" si="5"/>
        <v>0</v>
      </c>
      <c r="J18" s="314">
        <f t="shared" si="5"/>
        <v>0</v>
      </c>
      <c r="K18" s="314">
        <f t="shared" si="5"/>
        <v>0</v>
      </c>
      <c r="L18" s="314">
        <f t="shared" si="5"/>
        <v>0</v>
      </c>
      <c r="M18" s="314">
        <f t="shared" si="5"/>
        <v>0</v>
      </c>
      <c r="N18" s="314">
        <f t="shared" si="5"/>
        <v>0</v>
      </c>
      <c r="O18" s="314">
        <f t="shared" si="5"/>
        <v>0</v>
      </c>
      <c r="P18" s="314">
        <f t="shared" si="5"/>
        <v>0</v>
      </c>
      <c r="Q18" s="314">
        <f t="shared" si="5"/>
        <v>0</v>
      </c>
      <c r="R18" s="314">
        <f t="shared" si="5"/>
        <v>0</v>
      </c>
      <c r="S18" s="314">
        <f t="shared" si="5"/>
        <v>0</v>
      </c>
      <c r="T18" s="314">
        <f t="shared" si="5"/>
        <v>0</v>
      </c>
      <c r="U18" s="314">
        <f t="shared" si="5"/>
        <v>0</v>
      </c>
      <c r="V18" s="314">
        <f t="shared" si="5"/>
        <v>0</v>
      </c>
      <c r="W18" s="314">
        <f t="shared" si="5"/>
        <v>0</v>
      </c>
      <c r="X18" s="314">
        <f t="shared" si="5"/>
        <v>0</v>
      </c>
      <c r="Y18" s="314">
        <f t="shared" si="5"/>
        <v>0</v>
      </c>
      <c r="Z18" s="314">
        <f t="shared" si="5"/>
        <v>0</v>
      </c>
      <c r="AA18" s="314">
        <f t="shared" si="5"/>
        <v>0</v>
      </c>
      <c r="AB18" s="314">
        <f t="shared" si="5"/>
        <v>0</v>
      </c>
      <c r="AC18" s="314">
        <f t="shared" si="5"/>
        <v>0</v>
      </c>
      <c r="AD18" s="314">
        <f t="shared" si="5"/>
        <v>0</v>
      </c>
      <c r="AE18" s="314">
        <f t="shared" si="5"/>
        <v>0</v>
      </c>
      <c r="AF18" s="314">
        <f t="shared" si="5"/>
        <v>0</v>
      </c>
      <c r="AG18" s="314">
        <f t="shared" si="5"/>
        <v>0</v>
      </c>
      <c r="AH18" s="314"/>
      <c r="AI18" s="332"/>
      <c r="AJ18" s="310"/>
      <c r="AK18" s="273"/>
      <c r="AL18" s="243"/>
      <c r="AR18" s="89" t="s">
        <v>642</v>
      </c>
      <c r="AS18" s="356"/>
    </row>
    <row r="19" spans="1:45" s="90" customFormat="1" ht="24.95" customHeight="1" x14ac:dyDescent="0.3">
      <c r="A19" s="322" t="s">
        <v>129</v>
      </c>
      <c r="B19" s="318" t="s">
        <v>840</v>
      </c>
      <c r="C19" s="65">
        <f t="shared" si="4"/>
        <v>17</v>
      </c>
      <c r="D19" s="65"/>
      <c r="E19" s="65"/>
      <c r="F19" s="65"/>
      <c r="G19" s="323"/>
      <c r="H19" s="323">
        <v>17</v>
      </c>
      <c r="I19" s="323"/>
      <c r="J19" s="323"/>
      <c r="K19" s="323"/>
      <c r="L19" s="335">
        <f t="shared" si="0"/>
        <v>0</v>
      </c>
      <c r="M19" s="323"/>
      <c r="N19" s="323"/>
      <c r="O19" s="323"/>
      <c r="P19" s="323"/>
      <c r="Q19" s="323"/>
      <c r="R19" s="323"/>
      <c r="S19" s="323"/>
      <c r="T19" s="323"/>
      <c r="U19" s="323"/>
      <c r="V19" s="323"/>
      <c r="W19" s="323"/>
      <c r="X19" s="323"/>
      <c r="Y19" s="323"/>
      <c r="Z19" s="323"/>
      <c r="AA19" s="323"/>
      <c r="AB19" s="323"/>
      <c r="AC19" s="323"/>
      <c r="AD19" s="323"/>
      <c r="AE19" s="323"/>
      <c r="AF19" s="323"/>
      <c r="AG19" s="323"/>
      <c r="AH19" s="329" t="s">
        <v>36</v>
      </c>
      <c r="AI19" s="318" t="s">
        <v>756</v>
      </c>
      <c r="AJ19" s="274"/>
      <c r="AK19" s="268"/>
      <c r="AL19" s="241"/>
      <c r="AR19" s="86" t="s">
        <v>642</v>
      </c>
      <c r="AS19" s="353" t="s">
        <v>642</v>
      </c>
    </row>
    <row r="20" spans="1:45" s="89" customFormat="1" ht="24.95" customHeight="1" x14ac:dyDescent="0.3">
      <c r="A20" s="326">
        <v>2</v>
      </c>
      <c r="B20" s="332" t="s">
        <v>216</v>
      </c>
      <c r="C20" s="314">
        <f t="shared" si="4"/>
        <v>7.1</v>
      </c>
      <c r="D20" s="314">
        <f t="shared" ref="D20:AG20" si="6">SUM(D21:D21)</f>
        <v>0</v>
      </c>
      <c r="E20" s="314">
        <f t="shared" si="6"/>
        <v>0</v>
      </c>
      <c r="F20" s="314">
        <f t="shared" si="6"/>
        <v>0</v>
      </c>
      <c r="G20" s="314">
        <f t="shared" si="6"/>
        <v>0</v>
      </c>
      <c r="H20" s="314">
        <f t="shared" si="6"/>
        <v>7.1</v>
      </c>
      <c r="I20" s="314">
        <f t="shared" si="6"/>
        <v>0</v>
      </c>
      <c r="J20" s="314">
        <f t="shared" si="6"/>
        <v>0</v>
      </c>
      <c r="K20" s="314">
        <f t="shared" si="6"/>
        <v>0</v>
      </c>
      <c r="L20" s="314">
        <f t="shared" si="6"/>
        <v>0</v>
      </c>
      <c r="M20" s="314">
        <f t="shared" si="6"/>
        <v>0</v>
      </c>
      <c r="N20" s="314">
        <f t="shared" si="6"/>
        <v>0</v>
      </c>
      <c r="O20" s="314">
        <f t="shared" si="6"/>
        <v>0</v>
      </c>
      <c r="P20" s="314">
        <f t="shared" si="6"/>
        <v>0</v>
      </c>
      <c r="Q20" s="314">
        <f t="shared" si="6"/>
        <v>0</v>
      </c>
      <c r="R20" s="314">
        <f t="shared" si="6"/>
        <v>0</v>
      </c>
      <c r="S20" s="314">
        <f t="shared" si="6"/>
        <v>0</v>
      </c>
      <c r="T20" s="314">
        <f t="shared" si="6"/>
        <v>0</v>
      </c>
      <c r="U20" s="314">
        <f t="shared" si="6"/>
        <v>0</v>
      </c>
      <c r="V20" s="314">
        <f t="shared" si="6"/>
        <v>0</v>
      </c>
      <c r="W20" s="314">
        <f t="shared" si="6"/>
        <v>0</v>
      </c>
      <c r="X20" s="314">
        <f t="shared" si="6"/>
        <v>0</v>
      </c>
      <c r="Y20" s="314">
        <f t="shared" si="6"/>
        <v>0</v>
      </c>
      <c r="Z20" s="314">
        <f t="shared" si="6"/>
        <v>0</v>
      </c>
      <c r="AA20" s="314">
        <f t="shared" si="6"/>
        <v>0</v>
      </c>
      <c r="AB20" s="314">
        <f t="shared" si="6"/>
        <v>0</v>
      </c>
      <c r="AC20" s="314">
        <f t="shared" si="6"/>
        <v>0</v>
      </c>
      <c r="AD20" s="314">
        <f t="shared" si="6"/>
        <v>0</v>
      </c>
      <c r="AE20" s="314">
        <f t="shared" si="6"/>
        <v>0</v>
      </c>
      <c r="AF20" s="314">
        <f t="shared" si="6"/>
        <v>0</v>
      </c>
      <c r="AG20" s="314">
        <f t="shared" si="6"/>
        <v>0</v>
      </c>
      <c r="AH20" s="314"/>
      <c r="AI20" s="332"/>
      <c r="AJ20" s="310"/>
      <c r="AK20" s="273"/>
      <c r="AL20" s="243"/>
      <c r="AR20" s="89" t="s">
        <v>642</v>
      </c>
      <c r="AS20" s="356"/>
    </row>
    <row r="21" spans="1:45" s="90" customFormat="1" ht="82.5" customHeight="1" x14ac:dyDescent="0.3">
      <c r="A21" s="322" t="s">
        <v>130</v>
      </c>
      <c r="B21" s="319" t="s">
        <v>792</v>
      </c>
      <c r="C21" s="65">
        <f t="shared" si="4"/>
        <v>7.1</v>
      </c>
      <c r="D21" s="65"/>
      <c r="E21" s="65"/>
      <c r="F21" s="65"/>
      <c r="G21" s="323"/>
      <c r="H21" s="323">
        <v>7.1</v>
      </c>
      <c r="I21" s="323"/>
      <c r="J21" s="323"/>
      <c r="K21" s="323"/>
      <c r="L21" s="335"/>
      <c r="M21" s="323"/>
      <c r="N21" s="323"/>
      <c r="O21" s="323"/>
      <c r="P21" s="323"/>
      <c r="Q21" s="323"/>
      <c r="R21" s="323"/>
      <c r="S21" s="323"/>
      <c r="T21" s="323"/>
      <c r="U21" s="323"/>
      <c r="V21" s="323"/>
      <c r="W21" s="323"/>
      <c r="X21" s="323"/>
      <c r="Y21" s="323"/>
      <c r="Z21" s="323"/>
      <c r="AA21" s="323"/>
      <c r="AB21" s="323"/>
      <c r="AC21" s="323"/>
      <c r="AD21" s="323"/>
      <c r="AE21" s="323"/>
      <c r="AF21" s="323"/>
      <c r="AG21" s="323"/>
      <c r="AH21" s="342" t="s">
        <v>320</v>
      </c>
      <c r="AI21" s="319" t="s">
        <v>765</v>
      </c>
      <c r="AJ21" s="274"/>
      <c r="AK21" s="268"/>
      <c r="AL21" s="241"/>
      <c r="AR21" s="86" t="s">
        <v>642</v>
      </c>
      <c r="AS21" s="353"/>
    </row>
    <row r="22" spans="1:45" ht="24.95" customHeight="1" x14ac:dyDescent="0.3">
      <c r="A22" s="320" t="s">
        <v>132</v>
      </c>
      <c r="B22" s="321" t="s">
        <v>105</v>
      </c>
      <c r="C22" s="323"/>
      <c r="D22" s="65"/>
      <c r="E22" s="65"/>
      <c r="F22" s="65"/>
      <c r="G22" s="323"/>
      <c r="H22" s="323"/>
      <c r="I22" s="323"/>
      <c r="J22" s="323"/>
      <c r="K22" s="323"/>
      <c r="L22" s="335">
        <f t="shared" si="0"/>
        <v>0</v>
      </c>
      <c r="M22" s="323"/>
      <c r="N22" s="323"/>
      <c r="O22" s="323"/>
      <c r="P22" s="323"/>
      <c r="Q22" s="323"/>
      <c r="R22" s="323"/>
      <c r="S22" s="323"/>
      <c r="T22" s="323"/>
      <c r="U22" s="323"/>
      <c r="V22" s="323"/>
      <c r="W22" s="323"/>
      <c r="X22" s="323"/>
      <c r="Y22" s="323"/>
      <c r="Z22" s="323"/>
      <c r="AA22" s="323"/>
      <c r="AB22" s="323"/>
      <c r="AC22" s="323"/>
      <c r="AD22" s="323"/>
      <c r="AE22" s="323"/>
      <c r="AF22" s="323"/>
      <c r="AG22" s="323"/>
      <c r="AH22" s="65"/>
      <c r="AI22" s="318"/>
      <c r="AJ22" s="274"/>
      <c r="AK22" s="268"/>
      <c r="AL22" s="241"/>
    </row>
    <row r="23" spans="1:45" ht="24.95" customHeight="1" x14ac:dyDescent="0.3">
      <c r="A23" s="324" t="s">
        <v>133</v>
      </c>
      <c r="B23" s="333" t="s">
        <v>107</v>
      </c>
      <c r="C23" s="323"/>
      <c r="D23" s="65"/>
      <c r="E23" s="65"/>
      <c r="F23" s="65"/>
      <c r="G23" s="323"/>
      <c r="H23" s="323"/>
      <c r="I23" s="323"/>
      <c r="J23" s="323"/>
      <c r="K23" s="323"/>
      <c r="L23" s="335">
        <f t="shared" si="0"/>
        <v>0</v>
      </c>
      <c r="M23" s="323"/>
      <c r="N23" s="323"/>
      <c r="O23" s="323"/>
      <c r="P23" s="323"/>
      <c r="Q23" s="323"/>
      <c r="R23" s="323"/>
      <c r="S23" s="323"/>
      <c r="T23" s="323"/>
      <c r="U23" s="323"/>
      <c r="V23" s="323"/>
      <c r="W23" s="323"/>
      <c r="X23" s="323"/>
      <c r="Y23" s="323"/>
      <c r="Z23" s="323"/>
      <c r="AA23" s="323"/>
      <c r="AB23" s="323"/>
      <c r="AC23" s="323"/>
      <c r="AD23" s="323"/>
      <c r="AE23" s="323"/>
      <c r="AF23" s="323"/>
      <c r="AG23" s="323"/>
      <c r="AH23" s="65"/>
      <c r="AI23" s="318"/>
      <c r="AJ23" s="274"/>
      <c r="AK23" s="268"/>
      <c r="AL23" s="241"/>
    </row>
    <row r="24" spans="1:45" s="89" customFormat="1" ht="24.95" customHeight="1" x14ac:dyDescent="0.3">
      <c r="A24" s="42">
        <v>1</v>
      </c>
      <c r="B24" s="328" t="s">
        <v>181</v>
      </c>
      <c r="C24" s="315">
        <f t="shared" ref="C24:AG24" si="7">C25+C33+C35+C37+C41</f>
        <v>22.619999999999997</v>
      </c>
      <c r="D24" s="315">
        <f t="shared" si="7"/>
        <v>1.7599999999999998</v>
      </c>
      <c r="E24" s="315">
        <f t="shared" si="7"/>
        <v>3.91</v>
      </c>
      <c r="F24" s="315">
        <f t="shared" si="7"/>
        <v>4.8900000000000006</v>
      </c>
      <c r="G24" s="315">
        <f t="shared" si="7"/>
        <v>0</v>
      </c>
      <c r="H24" s="315">
        <f t="shared" si="7"/>
        <v>7.45</v>
      </c>
      <c r="I24" s="315">
        <f t="shared" si="7"/>
        <v>0</v>
      </c>
      <c r="J24" s="315">
        <f t="shared" si="7"/>
        <v>0.45</v>
      </c>
      <c r="K24" s="315">
        <f t="shared" si="7"/>
        <v>0</v>
      </c>
      <c r="L24" s="315">
        <f t="shared" si="7"/>
        <v>0.30000000000000004</v>
      </c>
      <c r="M24" s="315">
        <f t="shared" si="7"/>
        <v>0.1</v>
      </c>
      <c r="N24" s="315">
        <f t="shared" si="7"/>
        <v>0</v>
      </c>
      <c r="O24" s="315">
        <f t="shared" si="7"/>
        <v>0</v>
      </c>
      <c r="P24" s="315">
        <f t="shared" si="7"/>
        <v>0</v>
      </c>
      <c r="Q24" s="315">
        <f t="shared" si="7"/>
        <v>0</v>
      </c>
      <c r="R24" s="315">
        <f t="shared" si="7"/>
        <v>0.13</v>
      </c>
      <c r="S24" s="315">
        <f t="shared" si="7"/>
        <v>0</v>
      </c>
      <c r="T24" s="315">
        <f t="shared" si="7"/>
        <v>7.0000000000000007E-2</v>
      </c>
      <c r="U24" s="315">
        <f t="shared" si="7"/>
        <v>0</v>
      </c>
      <c r="V24" s="315">
        <f t="shared" si="7"/>
        <v>0</v>
      </c>
      <c r="W24" s="315">
        <f t="shared" si="7"/>
        <v>0</v>
      </c>
      <c r="X24" s="315">
        <f t="shared" si="7"/>
        <v>0</v>
      </c>
      <c r="Y24" s="315">
        <f t="shared" si="7"/>
        <v>0</v>
      </c>
      <c r="Z24" s="315">
        <f t="shared" si="7"/>
        <v>0</v>
      </c>
      <c r="AA24" s="315">
        <f t="shared" si="7"/>
        <v>0</v>
      </c>
      <c r="AB24" s="315">
        <f t="shared" si="7"/>
        <v>0</v>
      </c>
      <c r="AC24" s="315">
        <f t="shared" si="7"/>
        <v>0.13</v>
      </c>
      <c r="AD24" s="315">
        <f t="shared" si="7"/>
        <v>0</v>
      </c>
      <c r="AE24" s="315">
        <f t="shared" si="7"/>
        <v>0</v>
      </c>
      <c r="AF24" s="315">
        <f t="shared" si="7"/>
        <v>0.57999999999999996</v>
      </c>
      <c r="AG24" s="315">
        <f t="shared" si="7"/>
        <v>3.15</v>
      </c>
      <c r="AH24" s="315"/>
      <c r="AI24" s="332"/>
      <c r="AJ24" s="310"/>
      <c r="AK24" s="273"/>
      <c r="AL24" s="243"/>
      <c r="AS24" s="356"/>
    </row>
    <row r="25" spans="1:45" s="92" customFormat="1" ht="24.95" customHeight="1" x14ac:dyDescent="0.35">
      <c r="A25" s="334" t="s">
        <v>129</v>
      </c>
      <c r="B25" s="333" t="s">
        <v>53</v>
      </c>
      <c r="C25" s="348">
        <f t="shared" ref="C25:C36" si="8">SUM(D25:L25)+SUM(X25:AG25)</f>
        <v>18</v>
      </c>
      <c r="D25" s="335">
        <f t="shared" ref="D25:AG25" si="9">SUM(D26:D32)</f>
        <v>0.90999999999999992</v>
      </c>
      <c r="E25" s="335">
        <f t="shared" si="9"/>
        <v>3.1</v>
      </c>
      <c r="F25" s="335">
        <f t="shared" si="9"/>
        <v>3.79</v>
      </c>
      <c r="G25" s="335">
        <f t="shared" si="9"/>
        <v>0</v>
      </c>
      <c r="H25" s="335">
        <f t="shared" si="9"/>
        <v>6.7</v>
      </c>
      <c r="I25" s="335">
        <f t="shared" si="9"/>
        <v>0</v>
      </c>
      <c r="J25" s="335">
        <f t="shared" si="9"/>
        <v>0</v>
      </c>
      <c r="K25" s="335">
        <f t="shared" si="9"/>
        <v>0</v>
      </c>
      <c r="L25" s="335">
        <f t="shared" si="9"/>
        <v>0</v>
      </c>
      <c r="M25" s="335">
        <f t="shared" si="9"/>
        <v>0</v>
      </c>
      <c r="N25" s="335">
        <f t="shared" si="9"/>
        <v>0</v>
      </c>
      <c r="O25" s="335">
        <f t="shared" si="9"/>
        <v>0</v>
      </c>
      <c r="P25" s="335">
        <f t="shared" si="9"/>
        <v>0</v>
      </c>
      <c r="Q25" s="335">
        <f t="shared" si="9"/>
        <v>0</v>
      </c>
      <c r="R25" s="335">
        <f t="shared" si="9"/>
        <v>0</v>
      </c>
      <c r="S25" s="335">
        <f t="shared" si="9"/>
        <v>0</v>
      </c>
      <c r="T25" s="335">
        <f t="shared" si="9"/>
        <v>0</v>
      </c>
      <c r="U25" s="335">
        <f t="shared" si="9"/>
        <v>0</v>
      </c>
      <c r="V25" s="335">
        <f t="shared" si="9"/>
        <v>0</v>
      </c>
      <c r="W25" s="335">
        <f t="shared" si="9"/>
        <v>0</v>
      </c>
      <c r="X25" s="335">
        <f t="shared" si="9"/>
        <v>0</v>
      </c>
      <c r="Y25" s="335">
        <f t="shared" si="9"/>
        <v>0</v>
      </c>
      <c r="Z25" s="335">
        <f t="shared" si="9"/>
        <v>0</v>
      </c>
      <c r="AA25" s="335">
        <f t="shared" si="9"/>
        <v>0</v>
      </c>
      <c r="AB25" s="335">
        <f t="shared" si="9"/>
        <v>0</v>
      </c>
      <c r="AC25" s="335">
        <f t="shared" si="9"/>
        <v>0</v>
      </c>
      <c r="AD25" s="335">
        <f t="shared" si="9"/>
        <v>0</v>
      </c>
      <c r="AE25" s="335">
        <f t="shared" si="9"/>
        <v>0</v>
      </c>
      <c r="AF25" s="335">
        <f t="shared" si="9"/>
        <v>0.5</v>
      </c>
      <c r="AG25" s="335">
        <f t="shared" si="9"/>
        <v>3</v>
      </c>
      <c r="AH25" s="331"/>
      <c r="AI25" s="349"/>
      <c r="AJ25" s="278"/>
      <c r="AK25" s="279"/>
      <c r="AL25" s="280"/>
      <c r="AR25" s="92" t="s">
        <v>642</v>
      </c>
      <c r="AS25" s="357"/>
    </row>
    <row r="26" spans="1:45" s="103" customFormat="1" ht="36.75" customHeight="1" x14ac:dyDescent="0.25">
      <c r="A26" s="336" t="s">
        <v>262</v>
      </c>
      <c r="B26" s="319" t="s">
        <v>800</v>
      </c>
      <c r="C26" s="65">
        <f t="shared" si="8"/>
        <v>0.2</v>
      </c>
      <c r="D26" s="323">
        <v>0.05</v>
      </c>
      <c r="E26" s="323">
        <v>0.1</v>
      </c>
      <c r="F26" s="323">
        <v>0.05</v>
      </c>
      <c r="G26" s="323"/>
      <c r="H26" s="323"/>
      <c r="I26" s="323"/>
      <c r="J26" s="323"/>
      <c r="K26" s="323"/>
      <c r="L26" s="335"/>
      <c r="M26" s="323"/>
      <c r="N26" s="323"/>
      <c r="O26" s="323"/>
      <c r="P26" s="323"/>
      <c r="Q26" s="323"/>
      <c r="R26" s="323"/>
      <c r="S26" s="323"/>
      <c r="T26" s="323"/>
      <c r="U26" s="323"/>
      <c r="V26" s="323"/>
      <c r="W26" s="323"/>
      <c r="X26" s="323"/>
      <c r="Y26" s="323"/>
      <c r="Z26" s="323"/>
      <c r="AA26" s="323"/>
      <c r="AB26" s="323"/>
      <c r="AC26" s="323"/>
      <c r="AD26" s="323"/>
      <c r="AE26" s="323"/>
      <c r="AF26" s="323"/>
      <c r="AG26" s="323"/>
      <c r="AH26" s="341" t="s">
        <v>226</v>
      </c>
      <c r="AI26" s="319" t="s">
        <v>815</v>
      </c>
      <c r="AJ26" s="265" t="s">
        <v>8</v>
      </c>
      <c r="AK26" s="266"/>
      <c r="AL26" s="281"/>
      <c r="AR26" s="86" t="s">
        <v>642</v>
      </c>
      <c r="AS26" s="353"/>
    </row>
    <row r="27" spans="1:45" s="93" customFormat="1" ht="24.95" customHeight="1" x14ac:dyDescent="0.25">
      <c r="A27" s="336" t="s">
        <v>263</v>
      </c>
      <c r="B27" s="319" t="s">
        <v>654</v>
      </c>
      <c r="C27" s="65">
        <f t="shared" ref="C27" si="10">SUM(D27:L27)+SUM(X27:AG27)</f>
        <v>0.3</v>
      </c>
      <c r="D27" s="323">
        <v>0.3</v>
      </c>
      <c r="E27" s="323"/>
      <c r="F27" s="323"/>
      <c r="G27" s="323"/>
      <c r="H27" s="323"/>
      <c r="I27" s="323"/>
      <c r="J27" s="323"/>
      <c r="K27" s="323"/>
      <c r="L27" s="335">
        <f t="shared" si="0"/>
        <v>0</v>
      </c>
      <c r="M27" s="323"/>
      <c r="N27" s="323"/>
      <c r="O27" s="323"/>
      <c r="P27" s="323"/>
      <c r="Q27" s="323"/>
      <c r="R27" s="323"/>
      <c r="S27" s="323"/>
      <c r="T27" s="323"/>
      <c r="U27" s="323"/>
      <c r="V27" s="323"/>
      <c r="W27" s="323"/>
      <c r="X27" s="323"/>
      <c r="Y27" s="323"/>
      <c r="Z27" s="323"/>
      <c r="AA27" s="323"/>
      <c r="AB27" s="323"/>
      <c r="AC27" s="323"/>
      <c r="AD27" s="323"/>
      <c r="AE27" s="323"/>
      <c r="AF27" s="323"/>
      <c r="AG27" s="323"/>
      <c r="AH27" s="346" t="s">
        <v>305</v>
      </c>
      <c r="AI27" s="318" t="s">
        <v>621</v>
      </c>
      <c r="AJ27" s="265"/>
      <c r="AK27" s="266"/>
      <c r="AL27" s="281"/>
      <c r="AR27" s="86" t="s">
        <v>642</v>
      </c>
      <c r="AS27" s="353"/>
    </row>
    <row r="28" spans="1:45" s="90" customFormat="1" ht="24.95" customHeight="1" x14ac:dyDescent="0.3">
      <c r="A28" s="336" t="s">
        <v>264</v>
      </c>
      <c r="B28" s="312" t="s">
        <v>797</v>
      </c>
      <c r="C28" s="65">
        <f t="shared" si="8"/>
        <v>6</v>
      </c>
      <c r="D28" s="323"/>
      <c r="E28" s="323">
        <v>0.5</v>
      </c>
      <c r="F28" s="323">
        <v>0.5</v>
      </c>
      <c r="G28" s="323"/>
      <c r="H28" s="323">
        <v>4</v>
      </c>
      <c r="I28" s="323"/>
      <c r="J28" s="323"/>
      <c r="K28" s="323"/>
      <c r="L28" s="335">
        <f t="shared" si="0"/>
        <v>0</v>
      </c>
      <c r="M28" s="323"/>
      <c r="N28" s="323"/>
      <c r="O28" s="323"/>
      <c r="P28" s="323"/>
      <c r="Q28" s="323"/>
      <c r="R28" s="323"/>
      <c r="S28" s="323"/>
      <c r="T28" s="323"/>
      <c r="U28" s="323"/>
      <c r="V28" s="323"/>
      <c r="W28" s="323"/>
      <c r="X28" s="323"/>
      <c r="Y28" s="323"/>
      <c r="Z28" s="323"/>
      <c r="AA28" s="323"/>
      <c r="AB28" s="323"/>
      <c r="AC28" s="323"/>
      <c r="AD28" s="323"/>
      <c r="AE28" s="323"/>
      <c r="AF28" s="323"/>
      <c r="AG28" s="323">
        <v>1</v>
      </c>
      <c r="AH28" s="323" t="s">
        <v>38</v>
      </c>
      <c r="AI28" s="318" t="s">
        <v>624</v>
      </c>
      <c r="AJ28" s="274" t="s">
        <v>8</v>
      </c>
      <c r="AK28" s="268"/>
      <c r="AL28" s="241"/>
      <c r="AR28" s="86" t="s">
        <v>642</v>
      </c>
      <c r="AS28" s="353" t="s">
        <v>642</v>
      </c>
    </row>
    <row r="29" spans="1:45" s="93" customFormat="1" ht="24.95" customHeight="1" x14ac:dyDescent="0.25">
      <c r="A29" s="336" t="s">
        <v>265</v>
      </c>
      <c r="B29" s="312" t="s">
        <v>312</v>
      </c>
      <c r="C29" s="65">
        <f t="shared" si="8"/>
        <v>4</v>
      </c>
      <c r="D29" s="323"/>
      <c r="E29" s="323">
        <v>1</v>
      </c>
      <c r="F29" s="323">
        <v>1</v>
      </c>
      <c r="G29" s="323"/>
      <c r="H29" s="323">
        <v>1</v>
      </c>
      <c r="I29" s="323"/>
      <c r="J29" s="323"/>
      <c r="K29" s="323"/>
      <c r="L29" s="335"/>
      <c r="M29" s="323"/>
      <c r="N29" s="323"/>
      <c r="O29" s="323"/>
      <c r="P29" s="323"/>
      <c r="Q29" s="323"/>
      <c r="R29" s="323"/>
      <c r="S29" s="323"/>
      <c r="T29" s="323"/>
      <c r="U29" s="323"/>
      <c r="V29" s="323"/>
      <c r="W29" s="323"/>
      <c r="X29" s="323"/>
      <c r="Y29" s="323"/>
      <c r="Z29" s="323"/>
      <c r="AA29" s="323"/>
      <c r="AB29" s="323"/>
      <c r="AC29" s="323"/>
      <c r="AD29" s="323"/>
      <c r="AE29" s="323"/>
      <c r="AF29" s="323"/>
      <c r="AG29" s="323">
        <v>1</v>
      </c>
      <c r="AH29" s="346" t="s">
        <v>313</v>
      </c>
      <c r="AI29" s="318" t="s">
        <v>627</v>
      </c>
      <c r="AJ29" s="265"/>
      <c r="AK29" s="266"/>
      <c r="AL29" s="281"/>
      <c r="AS29" s="353" t="s">
        <v>846</v>
      </c>
    </row>
    <row r="30" spans="1:45" s="93" customFormat="1" ht="24.95" customHeight="1" x14ac:dyDescent="0.25">
      <c r="A30" s="336" t="s">
        <v>266</v>
      </c>
      <c r="B30" s="312" t="s">
        <v>316</v>
      </c>
      <c r="C30" s="65">
        <f t="shared" si="8"/>
        <v>0.7</v>
      </c>
      <c r="D30" s="323"/>
      <c r="E30" s="323"/>
      <c r="F30" s="323"/>
      <c r="G30" s="323"/>
      <c r="H30" s="323">
        <v>0.7</v>
      </c>
      <c r="I30" s="323"/>
      <c r="J30" s="323"/>
      <c r="K30" s="323"/>
      <c r="L30" s="335"/>
      <c r="M30" s="323"/>
      <c r="N30" s="323"/>
      <c r="O30" s="323"/>
      <c r="P30" s="323"/>
      <c r="Q30" s="323"/>
      <c r="R30" s="323"/>
      <c r="S30" s="323"/>
      <c r="T30" s="323"/>
      <c r="U30" s="323"/>
      <c r="V30" s="323"/>
      <c r="W30" s="323"/>
      <c r="X30" s="323"/>
      <c r="Y30" s="323"/>
      <c r="Z30" s="323"/>
      <c r="AA30" s="323"/>
      <c r="AB30" s="323"/>
      <c r="AC30" s="323"/>
      <c r="AD30" s="323"/>
      <c r="AE30" s="323"/>
      <c r="AF30" s="323"/>
      <c r="AG30" s="323"/>
      <c r="AH30" s="346" t="s">
        <v>498</v>
      </c>
      <c r="AI30" s="318" t="s">
        <v>628</v>
      </c>
      <c r="AJ30" s="265"/>
      <c r="AK30" s="266"/>
      <c r="AL30" s="281"/>
      <c r="AS30" s="353" t="s">
        <v>846</v>
      </c>
    </row>
    <row r="31" spans="1:45" s="103" customFormat="1" ht="45.75" customHeight="1" x14ac:dyDescent="0.25">
      <c r="A31" s="329" t="s">
        <v>330</v>
      </c>
      <c r="B31" s="312" t="s">
        <v>711</v>
      </c>
      <c r="C31" s="65">
        <f t="shared" si="8"/>
        <v>0.3</v>
      </c>
      <c r="D31" s="323">
        <v>0.06</v>
      </c>
      <c r="E31" s="323"/>
      <c r="F31" s="323">
        <v>0.24</v>
      </c>
      <c r="G31" s="323"/>
      <c r="H31" s="323"/>
      <c r="I31" s="323"/>
      <c r="J31" s="323"/>
      <c r="K31" s="323"/>
      <c r="L31" s="335"/>
      <c r="M31" s="323"/>
      <c r="N31" s="323"/>
      <c r="O31" s="323"/>
      <c r="P31" s="323"/>
      <c r="Q31" s="323"/>
      <c r="R31" s="323"/>
      <c r="S31" s="323"/>
      <c r="T31" s="323"/>
      <c r="U31" s="323"/>
      <c r="V31" s="323"/>
      <c r="W31" s="323"/>
      <c r="X31" s="323"/>
      <c r="Y31" s="323"/>
      <c r="Z31" s="323"/>
      <c r="AA31" s="323"/>
      <c r="AB31" s="323"/>
      <c r="AC31" s="323"/>
      <c r="AD31" s="323"/>
      <c r="AE31" s="323"/>
      <c r="AF31" s="323"/>
      <c r="AG31" s="323"/>
      <c r="AH31" s="346" t="s">
        <v>713</v>
      </c>
      <c r="AI31" s="318" t="s">
        <v>727</v>
      </c>
      <c r="AJ31" s="265"/>
      <c r="AK31" s="266"/>
      <c r="AL31" s="281"/>
      <c r="AS31" s="353" t="s">
        <v>846</v>
      </c>
    </row>
    <row r="32" spans="1:45" s="103" customFormat="1" ht="24.95" customHeight="1" x14ac:dyDescent="0.25">
      <c r="A32" s="336" t="s">
        <v>267</v>
      </c>
      <c r="B32" s="312" t="s">
        <v>809</v>
      </c>
      <c r="C32" s="65">
        <f>SUM(D32:L32)+SUM(X32:AG32)</f>
        <v>6.5</v>
      </c>
      <c r="D32" s="323">
        <v>0.5</v>
      </c>
      <c r="E32" s="323">
        <v>1.5</v>
      </c>
      <c r="F32" s="323">
        <v>2</v>
      </c>
      <c r="G32" s="323">
        <v>0</v>
      </c>
      <c r="H32" s="323">
        <v>1</v>
      </c>
      <c r="I32" s="323">
        <v>0</v>
      </c>
      <c r="J32" s="323">
        <v>0</v>
      </c>
      <c r="K32" s="323">
        <v>0</v>
      </c>
      <c r="L32" s="335">
        <f>SUM(M32:W32)</f>
        <v>0</v>
      </c>
      <c r="M32" s="323">
        <v>0</v>
      </c>
      <c r="N32" s="323">
        <v>0</v>
      </c>
      <c r="O32" s="323">
        <v>0</v>
      </c>
      <c r="P32" s="323">
        <v>0</v>
      </c>
      <c r="Q32" s="323">
        <v>0</v>
      </c>
      <c r="R32" s="323">
        <v>0</v>
      </c>
      <c r="S32" s="323">
        <v>0</v>
      </c>
      <c r="T32" s="323">
        <v>0</v>
      </c>
      <c r="U32" s="323">
        <v>0</v>
      </c>
      <c r="V32" s="323">
        <v>0</v>
      </c>
      <c r="W32" s="323">
        <v>0</v>
      </c>
      <c r="X32" s="323">
        <v>0</v>
      </c>
      <c r="Y32" s="323">
        <v>0</v>
      </c>
      <c r="Z32" s="323">
        <v>0</v>
      </c>
      <c r="AA32" s="323">
        <v>0</v>
      </c>
      <c r="AB32" s="323">
        <v>0</v>
      </c>
      <c r="AC32" s="323"/>
      <c r="AD32" s="323">
        <v>0</v>
      </c>
      <c r="AE32" s="323">
        <v>0</v>
      </c>
      <c r="AF32" s="323">
        <v>0.5</v>
      </c>
      <c r="AG32" s="323">
        <v>1</v>
      </c>
      <c r="AH32" s="346" t="s">
        <v>255</v>
      </c>
      <c r="AI32" s="318"/>
      <c r="AJ32" s="265" t="s">
        <v>8</v>
      </c>
      <c r="AK32" s="266"/>
      <c r="AL32" s="281"/>
      <c r="AS32" s="353"/>
    </row>
    <row r="33" spans="1:45" s="91" customFormat="1" ht="24.95" customHeight="1" x14ac:dyDescent="0.35">
      <c r="A33" s="334" t="s">
        <v>145</v>
      </c>
      <c r="B33" s="333" t="s">
        <v>109</v>
      </c>
      <c r="C33" s="348">
        <f t="shared" si="8"/>
        <v>0.2</v>
      </c>
      <c r="D33" s="335">
        <f t="shared" ref="D33:K33" si="11">SUM(D34:D34)</f>
        <v>0</v>
      </c>
      <c r="E33" s="335">
        <f t="shared" si="11"/>
        <v>0</v>
      </c>
      <c r="F33" s="335">
        <f t="shared" si="11"/>
        <v>0.2</v>
      </c>
      <c r="G33" s="335">
        <f t="shared" si="11"/>
        <v>0</v>
      </c>
      <c r="H33" s="335">
        <f t="shared" si="11"/>
        <v>0</v>
      </c>
      <c r="I33" s="335">
        <f t="shared" si="11"/>
        <v>0</v>
      </c>
      <c r="J33" s="335">
        <f t="shared" si="11"/>
        <v>0</v>
      </c>
      <c r="K33" s="335">
        <f t="shared" si="11"/>
        <v>0</v>
      </c>
      <c r="L33" s="335">
        <f>SUM(M33:W33)</f>
        <v>0</v>
      </c>
      <c r="M33" s="335">
        <f t="shared" ref="M33:AG33" si="12">SUM(M34:M34)</f>
        <v>0</v>
      </c>
      <c r="N33" s="335">
        <f t="shared" si="12"/>
        <v>0</v>
      </c>
      <c r="O33" s="335">
        <f t="shared" si="12"/>
        <v>0</v>
      </c>
      <c r="P33" s="335">
        <f t="shared" si="12"/>
        <v>0</v>
      </c>
      <c r="Q33" s="335">
        <f t="shared" si="12"/>
        <v>0</v>
      </c>
      <c r="R33" s="335">
        <f t="shared" si="12"/>
        <v>0</v>
      </c>
      <c r="S33" s="335">
        <f t="shared" si="12"/>
        <v>0</v>
      </c>
      <c r="T33" s="335">
        <f t="shared" si="12"/>
        <v>0</v>
      </c>
      <c r="U33" s="335">
        <f t="shared" si="12"/>
        <v>0</v>
      </c>
      <c r="V33" s="335">
        <f t="shared" si="12"/>
        <v>0</v>
      </c>
      <c r="W33" s="335">
        <f t="shared" si="12"/>
        <v>0</v>
      </c>
      <c r="X33" s="335">
        <f t="shared" si="12"/>
        <v>0</v>
      </c>
      <c r="Y33" s="335">
        <f t="shared" si="12"/>
        <v>0</v>
      </c>
      <c r="Z33" s="335">
        <f t="shared" si="12"/>
        <v>0</v>
      </c>
      <c r="AA33" s="335">
        <f t="shared" si="12"/>
        <v>0</v>
      </c>
      <c r="AB33" s="335">
        <f t="shared" si="12"/>
        <v>0</v>
      </c>
      <c r="AC33" s="335">
        <f t="shared" si="12"/>
        <v>0</v>
      </c>
      <c r="AD33" s="335">
        <f t="shared" si="12"/>
        <v>0</v>
      </c>
      <c r="AE33" s="335">
        <f t="shared" si="12"/>
        <v>0</v>
      </c>
      <c r="AF33" s="335">
        <f t="shared" si="12"/>
        <v>0</v>
      </c>
      <c r="AG33" s="335">
        <f t="shared" si="12"/>
        <v>0</v>
      </c>
      <c r="AH33" s="331"/>
      <c r="AI33" s="349"/>
      <c r="AJ33" s="278"/>
      <c r="AK33" s="279"/>
      <c r="AL33" s="280"/>
      <c r="AR33" s="91" t="s">
        <v>642</v>
      </c>
      <c r="AS33" s="357"/>
    </row>
    <row r="34" spans="1:45" s="94" customFormat="1" ht="26.25" customHeight="1" x14ac:dyDescent="0.3">
      <c r="A34" s="336" t="s">
        <v>333</v>
      </c>
      <c r="B34" s="319" t="s">
        <v>317</v>
      </c>
      <c r="C34" s="65">
        <f t="shared" si="8"/>
        <v>0.2</v>
      </c>
      <c r="D34" s="65"/>
      <c r="E34" s="65"/>
      <c r="F34" s="323">
        <v>0.2</v>
      </c>
      <c r="G34" s="337"/>
      <c r="H34" s="337"/>
      <c r="I34" s="337"/>
      <c r="J34" s="337"/>
      <c r="K34" s="337"/>
      <c r="L34" s="335">
        <f t="shared" ref="L34:L36" si="13">SUM(M34:W34)</f>
        <v>0</v>
      </c>
      <c r="M34" s="337"/>
      <c r="N34" s="337"/>
      <c r="O34" s="337"/>
      <c r="P34" s="337"/>
      <c r="Q34" s="337"/>
      <c r="R34" s="337"/>
      <c r="S34" s="337"/>
      <c r="T34" s="337"/>
      <c r="U34" s="337"/>
      <c r="V34" s="337"/>
      <c r="W34" s="337"/>
      <c r="X34" s="337"/>
      <c r="Y34" s="337"/>
      <c r="Z34" s="337"/>
      <c r="AA34" s="337"/>
      <c r="AB34" s="337"/>
      <c r="AC34" s="337"/>
      <c r="AD34" s="337"/>
      <c r="AE34" s="65"/>
      <c r="AF34" s="337"/>
      <c r="AG34" s="65"/>
      <c r="AH34" s="341" t="s">
        <v>226</v>
      </c>
      <c r="AI34" s="350" t="s">
        <v>630</v>
      </c>
      <c r="AJ34" s="282"/>
      <c r="AK34" s="283"/>
      <c r="AL34" s="284"/>
      <c r="AS34" s="358"/>
    </row>
    <row r="35" spans="1:45" s="91" customFormat="1" ht="24.95" customHeight="1" x14ac:dyDescent="0.35">
      <c r="A35" s="334" t="s">
        <v>182</v>
      </c>
      <c r="B35" s="333" t="s">
        <v>432</v>
      </c>
      <c r="C35" s="348">
        <f t="shared" si="8"/>
        <v>3</v>
      </c>
      <c r="D35" s="335">
        <f>SUM(D36)</f>
        <v>0.35</v>
      </c>
      <c r="E35" s="335">
        <f t="shared" ref="E35:AG35" si="14">SUM(E36)</f>
        <v>0.67</v>
      </c>
      <c r="F35" s="335">
        <f t="shared" si="14"/>
        <v>0.9</v>
      </c>
      <c r="G35" s="335">
        <f t="shared" si="14"/>
        <v>0</v>
      </c>
      <c r="H35" s="335">
        <f t="shared" si="14"/>
        <v>0.75</v>
      </c>
      <c r="I35" s="335">
        <f t="shared" si="14"/>
        <v>0</v>
      </c>
      <c r="J35" s="335">
        <f t="shared" si="14"/>
        <v>0</v>
      </c>
      <c r="K35" s="335">
        <f t="shared" si="14"/>
        <v>0</v>
      </c>
      <c r="L35" s="335">
        <f t="shared" si="14"/>
        <v>0.1</v>
      </c>
      <c r="M35" s="335">
        <f t="shared" si="14"/>
        <v>0.1</v>
      </c>
      <c r="N35" s="335">
        <f t="shared" si="14"/>
        <v>0</v>
      </c>
      <c r="O35" s="335">
        <f t="shared" si="14"/>
        <v>0</v>
      </c>
      <c r="P35" s="335">
        <f t="shared" si="14"/>
        <v>0</v>
      </c>
      <c r="Q35" s="335">
        <f t="shared" si="14"/>
        <v>0</v>
      </c>
      <c r="R35" s="335">
        <f t="shared" si="14"/>
        <v>0</v>
      </c>
      <c r="S35" s="335">
        <f t="shared" si="14"/>
        <v>0</v>
      </c>
      <c r="T35" s="335">
        <f t="shared" si="14"/>
        <v>0</v>
      </c>
      <c r="U35" s="335">
        <f t="shared" si="14"/>
        <v>0</v>
      </c>
      <c r="V35" s="335">
        <f t="shared" si="14"/>
        <v>0</v>
      </c>
      <c r="W35" s="335">
        <f t="shared" si="14"/>
        <v>0</v>
      </c>
      <c r="X35" s="335">
        <f t="shared" si="14"/>
        <v>0</v>
      </c>
      <c r="Y35" s="335">
        <f t="shared" si="14"/>
        <v>0</v>
      </c>
      <c r="Z35" s="335">
        <f t="shared" si="14"/>
        <v>0</v>
      </c>
      <c r="AA35" s="335">
        <f t="shared" si="14"/>
        <v>0</v>
      </c>
      <c r="AB35" s="335">
        <f t="shared" si="14"/>
        <v>0</v>
      </c>
      <c r="AC35" s="335">
        <f t="shared" si="14"/>
        <v>0</v>
      </c>
      <c r="AD35" s="335">
        <f t="shared" si="14"/>
        <v>0</v>
      </c>
      <c r="AE35" s="335">
        <f t="shared" si="14"/>
        <v>0</v>
      </c>
      <c r="AF35" s="335">
        <f t="shared" si="14"/>
        <v>0.08</v>
      </c>
      <c r="AG35" s="335">
        <f t="shared" si="14"/>
        <v>0.15</v>
      </c>
      <c r="AH35" s="331"/>
      <c r="AI35" s="349"/>
      <c r="AJ35" s="278"/>
      <c r="AK35" s="279"/>
      <c r="AL35" s="280"/>
      <c r="AS35" s="357"/>
    </row>
    <row r="36" spans="1:45" s="301" customFormat="1" ht="78.75" customHeight="1" x14ac:dyDescent="0.25">
      <c r="A36" s="329" t="s">
        <v>335</v>
      </c>
      <c r="B36" s="319" t="s">
        <v>839</v>
      </c>
      <c r="C36" s="65">
        <f t="shared" si="8"/>
        <v>3</v>
      </c>
      <c r="D36" s="65">
        <v>0.35</v>
      </c>
      <c r="E36" s="65">
        <v>0.67</v>
      </c>
      <c r="F36" s="323">
        <v>0.9</v>
      </c>
      <c r="G36" s="337"/>
      <c r="H36" s="337">
        <v>0.75</v>
      </c>
      <c r="I36" s="337"/>
      <c r="J36" s="337"/>
      <c r="K36" s="337"/>
      <c r="L36" s="335">
        <f t="shared" si="13"/>
        <v>0.1</v>
      </c>
      <c r="M36" s="337">
        <v>0.1</v>
      </c>
      <c r="N36" s="337"/>
      <c r="O36" s="337"/>
      <c r="P36" s="337"/>
      <c r="Q36" s="337"/>
      <c r="R36" s="337"/>
      <c r="S36" s="337"/>
      <c r="T36" s="337"/>
      <c r="U36" s="337"/>
      <c r="V36" s="337"/>
      <c r="W36" s="337"/>
      <c r="X36" s="337"/>
      <c r="Y36" s="337"/>
      <c r="Z36" s="337"/>
      <c r="AA36" s="337"/>
      <c r="AB36" s="337"/>
      <c r="AC36" s="337"/>
      <c r="AD36" s="337"/>
      <c r="AE36" s="65"/>
      <c r="AF36" s="337">
        <v>0.08</v>
      </c>
      <c r="AG36" s="65">
        <v>0.15</v>
      </c>
      <c r="AH36" s="346" t="s">
        <v>845</v>
      </c>
      <c r="AI36" s="350"/>
      <c r="AJ36" s="282"/>
      <c r="AK36" s="285"/>
      <c r="AL36" s="286"/>
      <c r="AS36" s="358" t="s">
        <v>642</v>
      </c>
    </row>
    <row r="37" spans="1:45" s="95" customFormat="1" ht="24.95" customHeight="1" x14ac:dyDescent="0.25">
      <c r="A37" s="334" t="s">
        <v>199</v>
      </c>
      <c r="B37" s="333" t="s">
        <v>108</v>
      </c>
      <c r="C37" s="348">
        <f t="shared" ref="C37:C63" si="15">SUM(D37:L37)+SUM(X37:AG37)</f>
        <v>1.2200000000000002</v>
      </c>
      <c r="D37" s="335">
        <f t="shared" ref="D37:AG37" si="16">SUM(D38:D40)</f>
        <v>0.5</v>
      </c>
      <c r="E37" s="335">
        <f t="shared" si="16"/>
        <v>0.14000000000000001</v>
      </c>
      <c r="F37" s="335">
        <f t="shared" si="16"/>
        <v>0</v>
      </c>
      <c r="G37" s="335">
        <f t="shared" si="16"/>
        <v>0</v>
      </c>
      <c r="H37" s="335">
        <f t="shared" si="16"/>
        <v>0</v>
      </c>
      <c r="I37" s="335">
        <f t="shared" si="16"/>
        <v>0</v>
      </c>
      <c r="J37" s="335">
        <f t="shared" si="16"/>
        <v>0.45</v>
      </c>
      <c r="K37" s="335">
        <f t="shared" si="16"/>
        <v>0</v>
      </c>
      <c r="L37" s="335">
        <f t="shared" si="16"/>
        <v>0</v>
      </c>
      <c r="M37" s="335">
        <f t="shared" si="16"/>
        <v>0</v>
      </c>
      <c r="N37" s="335">
        <f t="shared" si="16"/>
        <v>0</v>
      </c>
      <c r="O37" s="335">
        <f t="shared" si="16"/>
        <v>0</v>
      </c>
      <c r="P37" s="335">
        <f t="shared" si="16"/>
        <v>0</v>
      </c>
      <c r="Q37" s="335">
        <f t="shared" si="16"/>
        <v>0</v>
      </c>
      <c r="R37" s="335">
        <f t="shared" si="16"/>
        <v>0</v>
      </c>
      <c r="S37" s="335">
        <f t="shared" si="16"/>
        <v>0</v>
      </c>
      <c r="T37" s="335">
        <f t="shared" si="16"/>
        <v>0</v>
      </c>
      <c r="U37" s="335">
        <f t="shared" si="16"/>
        <v>0</v>
      </c>
      <c r="V37" s="335">
        <f t="shared" si="16"/>
        <v>0</v>
      </c>
      <c r="W37" s="335">
        <f t="shared" si="16"/>
        <v>0</v>
      </c>
      <c r="X37" s="335">
        <f t="shared" si="16"/>
        <v>0</v>
      </c>
      <c r="Y37" s="335">
        <f t="shared" si="16"/>
        <v>0</v>
      </c>
      <c r="Z37" s="335">
        <f t="shared" si="16"/>
        <v>0</v>
      </c>
      <c r="AA37" s="335">
        <f t="shared" si="16"/>
        <v>0</v>
      </c>
      <c r="AB37" s="335">
        <f t="shared" si="16"/>
        <v>0</v>
      </c>
      <c r="AC37" s="335">
        <f t="shared" si="16"/>
        <v>0.13</v>
      </c>
      <c r="AD37" s="335">
        <f t="shared" si="16"/>
        <v>0</v>
      </c>
      <c r="AE37" s="335">
        <f t="shared" si="16"/>
        <v>0</v>
      </c>
      <c r="AF37" s="335">
        <f t="shared" si="16"/>
        <v>0</v>
      </c>
      <c r="AG37" s="335">
        <f t="shared" si="16"/>
        <v>0</v>
      </c>
      <c r="AH37" s="315"/>
      <c r="AI37" s="332"/>
      <c r="AJ37" s="310"/>
      <c r="AK37" s="287"/>
      <c r="AL37" s="288"/>
      <c r="AR37" s="95" t="s">
        <v>642</v>
      </c>
      <c r="AS37" s="356"/>
    </row>
    <row r="38" spans="1:45" ht="24.95" customHeight="1" x14ac:dyDescent="0.25">
      <c r="A38" s="329" t="s">
        <v>272</v>
      </c>
      <c r="B38" s="327" t="s">
        <v>841</v>
      </c>
      <c r="C38" s="65">
        <f t="shared" si="15"/>
        <v>0.45</v>
      </c>
      <c r="D38" s="65"/>
      <c r="E38" s="65"/>
      <c r="F38" s="65"/>
      <c r="G38" s="323"/>
      <c r="H38" s="323"/>
      <c r="I38" s="323"/>
      <c r="J38" s="323">
        <v>0.45</v>
      </c>
      <c r="K38" s="323"/>
      <c r="L38" s="335">
        <f t="shared" si="0"/>
        <v>0</v>
      </c>
      <c r="M38" s="323"/>
      <c r="N38" s="323"/>
      <c r="O38" s="323"/>
      <c r="P38" s="323"/>
      <c r="Q38" s="323"/>
      <c r="R38" s="323"/>
      <c r="S38" s="323"/>
      <c r="T38" s="323"/>
      <c r="U38" s="323"/>
      <c r="V38" s="323"/>
      <c r="W38" s="323"/>
      <c r="X38" s="323"/>
      <c r="Y38" s="323"/>
      <c r="Z38" s="323"/>
      <c r="AA38" s="323"/>
      <c r="AB38" s="323"/>
      <c r="AC38" s="323"/>
      <c r="AD38" s="323"/>
      <c r="AE38" s="323"/>
      <c r="AF38" s="323"/>
      <c r="AG38" s="323"/>
      <c r="AH38" s="65" t="s">
        <v>207</v>
      </c>
      <c r="AI38" s="339" t="s">
        <v>560</v>
      </c>
      <c r="AJ38" s="274" t="s">
        <v>14</v>
      </c>
      <c r="AK38" s="245" t="s">
        <v>161</v>
      </c>
      <c r="AL38" s="241"/>
      <c r="AR38" s="87" t="s">
        <v>642</v>
      </c>
    </row>
    <row r="39" spans="1:45" s="86" customFormat="1" ht="24.95" customHeight="1" x14ac:dyDescent="0.3">
      <c r="A39" s="336" t="s">
        <v>823</v>
      </c>
      <c r="B39" s="312" t="s">
        <v>327</v>
      </c>
      <c r="C39" s="65">
        <f t="shared" si="15"/>
        <v>0.64</v>
      </c>
      <c r="D39" s="323">
        <v>0.5</v>
      </c>
      <c r="E39" s="65">
        <v>0.14000000000000001</v>
      </c>
      <c r="F39" s="65"/>
      <c r="G39" s="323"/>
      <c r="H39" s="323"/>
      <c r="I39" s="323"/>
      <c r="J39" s="323"/>
      <c r="K39" s="323"/>
      <c r="L39" s="335"/>
      <c r="M39" s="323"/>
      <c r="N39" s="323"/>
      <c r="O39" s="323"/>
      <c r="P39" s="323"/>
      <c r="Q39" s="323"/>
      <c r="R39" s="323"/>
      <c r="S39" s="323"/>
      <c r="T39" s="323"/>
      <c r="U39" s="323"/>
      <c r="V39" s="323"/>
      <c r="W39" s="323"/>
      <c r="X39" s="323"/>
      <c r="Y39" s="323"/>
      <c r="Z39" s="323"/>
      <c r="AA39" s="323"/>
      <c r="AB39" s="323"/>
      <c r="AC39" s="323"/>
      <c r="AD39" s="323"/>
      <c r="AE39" s="323"/>
      <c r="AF39" s="323"/>
      <c r="AG39" s="323"/>
      <c r="AH39" s="323" t="s">
        <v>42</v>
      </c>
      <c r="AI39" s="318" t="s">
        <v>764</v>
      </c>
      <c r="AJ39" s="274"/>
      <c r="AK39" s="268" t="s">
        <v>507</v>
      </c>
      <c r="AL39" s="241"/>
      <c r="AS39" s="353"/>
    </row>
    <row r="40" spans="1:45" s="90" customFormat="1" ht="24.95" customHeight="1" x14ac:dyDescent="0.25">
      <c r="A40" s="329" t="s">
        <v>824</v>
      </c>
      <c r="B40" s="312" t="s">
        <v>499</v>
      </c>
      <c r="C40" s="65">
        <f t="shared" si="15"/>
        <v>0.13</v>
      </c>
      <c r="D40" s="323"/>
      <c r="E40" s="65"/>
      <c r="F40" s="65"/>
      <c r="G40" s="323"/>
      <c r="H40" s="323"/>
      <c r="I40" s="323"/>
      <c r="J40" s="323"/>
      <c r="K40" s="323"/>
      <c r="L40" s="335"/>
      <c r="M40" s="323"/>
      <c r="N40" s="323"/>
      <c r="O40" s="323"/>
      <c r="P40" s="323"/>
      <c r="Q40" s="323"/>
      <c r="R40" s="323"/>
      <c r="S40" s="323"/>
      <c r="T40" s="323"/>
      <c r="U40" s="323"/>
      <c r="V40" s="323"/>
      <c r="W40" s="323"/>
      <c r="X40" s="323"/>
      <c r="Y40" s="323"/>
      <c r="Z40" s="323"/>
      <c r="AA40" s="323"/>
      <c r="AB40" s="323"/>
      <c r="AC40" s="323">
        <v>0.13</v>
      </c>
      <c r="AD40" s="323"/>
      <c r="AE40" s="323"/>
      <c r="AF40" s="323"/>
      <c r="AG40" s="323"/>
      <c r="AH40" s="323" t="s">
        <v>47</v>
      </c>
      <c r="AI40" s="318" t="s">
        <v>729</v>
      </c>
      <c r="AJ40" s="274"/>
      <c r="AK40" s="241" t="s">
        <v>547</v>
      </c>
      <c r="AL40" s="241"/>
      <c r="AS40" s="353" t="s">
        <v>847</v>
      </c>
    </row>
    <row r="41" spans="1:45" s="96" customFormat="1" ht="24.95" customHeight="1" x14ac:dyDescent="0.25">
      <c r="A41" s="334" t="s">
        <v>273</v>
      </c>
      <c r="B41" s="333" t="s">
        <v>112</v>
      </c>
      <c r="C41" s="348">
        <f t="shared" si="15"/>
        <v>0.2</v>
      </c>
      <c r="D41" s="335">
        <f t="shared" ref="D41:AG41" si="17">SUM(D42:D43)</f>
        <v>0</v>
      </c>
      <c r="E41" s="335">
        <f t="shared" si="17"/>
        <v>0</v>
      </c>
      <c r="F41" s="335">
        <f t="shared" si="17"/>
        <v>0</v>
      </c>
      <c r="G41" s="335">
        <f t="shared" si="17"/>
        <v>0</v>
      </c>
      <c r="H41" s="335">
        <f t="shared" si="17"/>
        <v>0</v>
      </c>
      <c r="I41" s="335">
        <f t="shared" si="17"/>
        <v>0</v>
      </c>
      <c r="J41" s="335">
        <f t="shared" si="17"/>
        <v>0</v>
      </c>
      <c r="K41" s="335">
        <f t="shared" si="17"/>
        <v>0</v>
      </c>
      <c r="L41" s="335">
        <f t="shared" si="17"/>
        <v>0.2</v>
      </c>
      <c r="M41" s="335">
        <f t="shared" si="17"/>
        <v>0</v>
      </c>
      <c r="N41" s="335">
        <f t="shared" si="17"/>
        <v>0</v>
      </c>
      <c r="O41" s="335">
        <f t="shared" si="17"/>
        <v>0</v>
      </c>
      <c r="P41" s="335">
        <f t="shared" si="17"/>
        <v>0</v>
      </c>
      <c r="Q41" s="335">
        <f t="shared" si="17"/>
        <v>0</v>
      </c>
      <c r="R41" s="335">
        <f t="shared" si="17"/>
        <v>0.13</v>
      </c>
      <c r="S41" s="335">
        <f t="shared" si="17"/>
        <v>0</v>
      </c>
      <c r="T41" s="335">
        <f t="shared" si="17"/>
        <v>7.0000000000000007E-2</v>
      </c>
      <c r="U41" s="335">
        <f t="shared" si="17"/>
        <v>0</v>
      </c>
      <c r="V41" s="335">
        <f t="shared" si="17"/>
        <v>0</v>
      </c>
      <c r="W41" s="335">
        <f t="shared" si="17"/>
        <v>0</v>
      </c>
      <c r="X41" s="335">
        <f t="shared" si="17"/>
        <v>0</v>
      </c>
      <c r="Y41" s="335">
        <f t="shared" si="17"/>
        <v>0</v>
      </c>
      <c r="Z41" s="335">
        <f t="shared" si="17"/>
        <v>0</v>
      </c>
      <c r="AA41" s="335">
        <f t="shared" si="17"/>
        <v>0</v>
      </c>
      <c r="AB41" s="335">
        <f t="shared" si="17"/>
        <v>0</v>
      </c>
      <c r="AC41" s="335">
        <f t="shared" si="17"/>
        <v>0</v>
      </c>
      <c r="AD41" s="335">
        <f t="shared" si="17"/>
        <v>0</v>
      </c>
      <c r="AE41" s="335">
        <f t="shared" si="17"/>
        <v>0</v>
      </c>
      <c r="AF41" s="335">
        <f t="shared" si="17"/>
        <v>0</v>
      </c>
      <c r="AG41" s="335">
        <f t="shared" si="17"/>
        <v>0</v>
      </c>
      <c r="AH41" s="332"/>
      <c r="AI41" s="332"/>
      <c r="AJ41" s="289"/>
      <c r="AK41" s="287"/>
      <c r="AL41" s="288"/>
      <c r="AR41" s="96" t="s">
        <v>642</v>
      </c>
      <c r="AS41" s="356"/>
    </row>
    <row r="42" spans="1:45" s="86" customFormat="1" ht="24.95" customHeight="1" x14ac:dyDescent="0.25">
      <c r="A42" s="329" t="s">
        <v>337</v>
      </c>
      <c r="B42" s="312" t="s">
        <v>314</v>
      </c>
      <c r="C42" s="65">
        <f>SUM(D42:L42)+SUM(X42:AG42)</f>
        <v>7.0000000000000007E-2</v>
      </c>
      <c r="D42" s="323"/>
      <c r="E42" s="323"/>
      <c r="F42" s="323"/>
      <c r="G42" s="323"/>
      <c r="H42" s="323"/>
      <c r="I42" s="323"/>
      <c r="J42" s="323"/>
      <c r="K42" s="323"/>
      <c r="L42" s="65">
        <f>SUM(M42:W42)</f>
        <v>7.0000000000000007E-2</v>
      </c>
      <c r="M42" s="323"/>
      <c r="N42" s="323"/>
      <c r="O42" s="323"/>
      <c r="P42" s="323"/>
      <c r="Q42" s="323"/>
      <c r="R42" s="323"/>
      <c r="S42" s="323"/>
      <c r="T42" s="323">
        <v>7.0000000000000007E-2</v>
      </c>
      <c r="U42" s="323"/>
      <c r="V42" s="323"/>
      <c r="W42" s="323"/>
      <c r="X42" s="323"/>
      <c r="Y42" s="323"/>
      <c r="Z42" s="323"/>
      <c r="AA42" s="323"/>
      <c r="AB42" s="323"/>
      <c r="AC42" s="323"/>
      <c r="AD42" s="323"/>
      <c r="AE42" s="323"/>
      <c r="AF42" s="323"/>
      <c r="AG42" s="323"/>
      <c r="AH42" s="323" t="s">
        <v>47</v>
      </c>
      <c r="AI42" s="313" t="s">
        <v>767</v>
      </c>
      <c r="AJ42" s="274"/>
      <c r="AK42" s="246" t="s">
        <v>548</v>
      </c>
      <c r="AL42" s="241"/>
      <c r="AS42" s="353" t="s">
        <v>642</v>
      </c>
    </row>
    <row r="43" spans="1:45" s="86" customFormat="1" ht="24.95" customHeight="1" x14ac:dyDescent="0.25">
      <c r="A43" s="336" t="s">
        <v>274</v>
      </c>
      <c r="B43" s="312" t="s">
        <v>670</v>
      </c>
      <c r="C43" s="65">
        <f t="shared" si="15"/>
        <v>0.13</v>
      </c>
      <c r="D43" s="323"/>
      <c r="E43" s="323"/>
      <c r="F43" s="323"/>
      <c r="G43" s="323"/>
      <c r="H43" s="323"/>
      <c r="I43" s="323"/>
      <c r="J43" s="323"/>
      <c r="K43" s="323"/>
      <c r="L43" s="65">
        <f t="shared" ref="L43:L84" si="18">SUM(M43:W43)</f>
        <v>0.13</v>
      </c>
      <c r="M43" s="323"/>
      <c r="N43" s="323"/>
      <c r="O43" s="323"/>
      <c r="P43" s="323"/>
      <c r="Q43" s="323"/>
      <c r="R43" s="323">
        <v>0.13</v>
      </c>
      <c r="S43" s="323"/>
      <c r="T43" s="323"/>
      <c r="U43" s="323"/>
      <c r="V43" s="323"/>
      <c r="W43" s="323"/>
      <c r="X43" s="323"/>
      <c r="Y43" s="323"/>
      <c r="Z43" s="323"/>
      <c r="AA43" s="323"/>
      <c r="AB43" s="323"/>
      <c r="AC43" s="323"/>
      <c r="AD43" s="323"/>
      <c r="AE43" s="323"/>
      <c r="AF43" s="323"/>
      <c r="AG43" s="323"/>
      <c r="AH43" s="323" t="s">
        <v>43</v>
      </c>
      <c r="AI43" s="313" t="s">
        <v>565</v>
      </c>
      <c r="AJ43" s="274" t="s">
        <v>18</v>
      </c>
      <c r="AK43" s="246" t="s">
        <v>163</v>
      </c>
      <c r="AL43" s="241"/>
      <c r="AR43" s="86" t="s">
        <v>642</v>
      </c>
      <c r="AS43" s="353" t="s">
        <v>642</v>
      </c>
    </row>
    <row r="44" spans="1:45" s="97" customFormat="1" ht="24.95" customHeight="1" x14ac:dyDescent="0.25">
      <c r="A44" s="42">
        <v>2</v>
      </c>
      <c r="B44" s="328" t="s">
        <v>197</v>
      </c>
      <c r="C44" s="314">
        <f t="shared" si="15"/>
        <v>6.58</v>
      </c>
      <c r="D44" s="315">
        <f>SUM(D45:D46)</f>
        <v>1</v>
      </c>
      <c r="E44" s="315">
        <f t="shared" ref="E44:AG44" si="19">SUM(E45:E46)</f>
        <v>0.08</v>
      </c>
      <c r="F44" s="315">
        <f t="shared" si="19"/>
        <v>0</v>
      </c>
      <c r="G44" s="315">
        <f t="shared" si="19"/>
        <v>0</v>
      </c>
      <c r="H44" s="315">
        <f t="shared" si="19"/>
        <v>5.5</v>
      </c>
      <c r="I44" s="315">
        <f t="shared" si="19"/>
        <v>0</v>
      </c>
      <c r="J44" s="315">
        <f t="shared" si="19"/>
        <v>0</v>
      </c>
      <c r="K44" s="315">
        <f t="shared" si="19"/>
        <v>0</v>
      </c>
      <c r="L44" s="315">
        <f t="shared" si="19"/>
        <v>0</v>
      </c>
      <c r="M44" s="315">
        <f t="shared" si="19"/>
        <v>0</v>
      </c>
      <c r="N44" s="315">
        <f t="shared" si="19"/>
        <v>0</v>
      </c>
      <c r="O44" s="315">
        <f t="shared" si="19"/>
        <v>0</v>
      </c>
      <c r="P44" s="315">
        <f t="shared" si="19"/>
        <v>0</v>
      </c>
      <c r="Q44" s="315">
        <f t="shared" si="19"/>
        <v>0</v>
      </c>
      <c r="R44" s="315">
        <f t="shared" si="19"/>
        <v>0</v>
      </c>
      <c r="S44" s="315">
        <f t="shared" si="19"/>
        <v>0</v>
      </c>
      <c r="T44" s="315">
        <f t="shared" si="19"/>
        <v>0</v>
      </c>
      <c r="U44" s="315">
        <f t="shared" si="19"/>
        <v>0</v>
      </c>
      <c r="V44" s="315">
        <f t="shared" si="19"/>
        <v>0</v>
      </c>
      <c r="W44" s="315">
        <f t="shared" si="19"/>
        <v>0</v>
      </c>
      <c r="X44" s="315">
        <f t="shared" si="19"/>
        <v>0</v>
      </c>
      <c r="Y44" s="315">
        <f t="shared" si="19"/>
        <v>0</v>
      </c>
      <c r="Z44" s="315">
        <f t="shared" si="19"/>
        <v>0</v>
      </c>
      <c r="AA44" s="315">
        <f t="shared" si="19"/>
        <v>0</v>
      </c>
      <c r="AB44" s="315">
        <f t="shared" si="19"/>
        <v>0</v>
      </c>
      <c r="AC44" s="315">
        <f t="shared" si="19"/>
        <v>0</v>
      </c>
      <c r="AD44" s="315">
        <f t="shared" si="19"/>
        <v>0</v>
      </c>
      <c r="AE44" s="315">
        <f t="shared" si="19"/>
        <v>0</v>
      </c>
      <c r="AF44" s="315">
        <f t="shared" si="19"/>
        <v>0</v>
      </c>
      <c r="AG44" s="315">
        <f t="shared" si="19"/>
        <v>0</v>
      </c>
      <c r="AH44" s="323"/>
      <c r="AI44" s="318"/>
      <c r="AJ44" s="290"/>
      <c r="AK44" s="266"/>
      <c r="AL44" s="281"/>
      <c r="AR44" s="97" t="s">
        <v>642</v>
      </c>
      <c r="AS44" s="353"/>
    </row>
    <row r="45" spans="1:45" s="103" customFormat="1" ht="24.95" customHeight="1" x14ac:dyDescent="0.25">
      <c r="A45" s="329" t="s">
        <v>130</v>
      </c>
      <c r="B45" s="312" t="s">
        <v>842</v>
      </c>
      <c r="C45" s="65">
        <f t="shared" si="15"/>
        <v>0.08</v>
      </c>
      <c r="D45" s="315"/>
      <c r="E45" s="323">
        <v>0.08</v>
      </c>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5"/>
      <c r="AG45" s="335"/>
      <c r="AH45" s="323" t="s">
        <v>36</v>
      </c>
      <c r="AI45" s="318" t="s">
        <v>590</v>
      </c>
      <c r="AJ45" s="290"/>
      <c r="AK45" s="266"/>
      <c r="AL45" s="281"/>
      <c r="AR45" s="103" t="s">
        <v>642</v>
      </c>
      <c r="AS45" s="353" t="s">
        <v>846</v>
      </c>
    </row>
    <row r="46" spans="1:45" s="86" customFormat="1" ht="24.95" customHeight="1" x14ac:dyDescent="0.3">
      <c r="A46" s="329" t="s">
        <v>131</v>
      </c>
      <c r="B46" s="312" t="s">
        <v>671</v>
      </c>
      <c r="C46" s="65">
        <f>SUM(D46:L46)+SUM(X46:AG46)</f>
        <v>6.5</v>
      </c>
      <c r="D46" s="65">
        <v>1</v>
      </c>
      <c r="E46" s="323"/>
      <c r="F46" s="323"/>
      <c r="G46" s="323"/>
      <c r="H46" s="65">
        <v>5.5</v>
      </c>
      <c r="I46" s="323"/>
      <c r="J46" s="323"/>
      <c r="K46" s="323"/>
      <c r="L46" s="335">
        <f>SUM(M46:W46)</f>
        <v>0</v>
      </c>
      <c r="M46" s="323"/>
      <c r="N46" s="323"/>
      <c r="O46" s="323"/>
      <c r="P46" s="323"/>
      <c r="Q46" s="323"/>
      <c r="R46" s="323"/>
      <c r="S46" s="323"/>
      <c r="T46" s="323"/>
      <c r="U46" s="323"/>
      <c r="V46" s="323"/>
      <c r="W46" s="323"/>
      <c r="X46" s="323"/>
      <c r="Y46" s="323"/>
      <c r="Z46" s="323"/>
      <c r="AA46" s="323"/>
      <c r="AB46" s="323"/>
      <c r="AC46" s="323"/>
      <c r="AD46" s="323"/>
      <c r="AE46" s="323"/>
      <c r="AF46" s="323"/>
      <c r="AG46" s="323"/>
      <c r="AH46" s="323" t="s">
        <v>34</v>
      </c>
      <c r="AI46" s="318" t="s">
        <v>594</v>
      </c>
      <c r="AJ46" s="274"/>
      <c r="AK46" s="268"/>
      <c r="AL46" s="241"/>
      <c r="AR46" s="86" t="s">
        <v>642</v>
      </c>
      <c r="AS46" s="353" t="s">
        <v>642</v>
      </c>
    </row>
    <row r="47" spans="1:45" s="86" customFormat="1" ht="24.95" customHeight="1" x14ac:dyDescent="0.3">
      <c r="A47" s="42">
        <v>3</v>
      </c>
      <c r="B47" s="328" t="s">
        <v>113</v>
      </c>
      <c r="C47" s="314">
        <f t="shared" si="15"/>
        <v>1.2</v>
      </c>
      <c r="D47" s="315">
        <f t="shared" ref="D47:AG47" si="20">SUM(D48:D48)</f>
        <v>0</v>
      </c>
      <c r="E47" s="314">
        <f t="shared" si="20"/>
        <v>0</v>
      </c>
      <c r="F47" s="314">
        <f t="shared" si="20"/>
        <v>0</v>
      </c>
      <c r="G47" s="314">
        <f t="shared" si="20"/>
        <v>0</v>
      </c>
      <c r="H47" s="314">
        <f t="shared" si="20"/>
        <v>1.2</v>
      </c>
      <c r="I47" s="315">
        <f t="shared" si="20"/>
        <v>0</v>
      </c>
      <c r="J47" s="315">
        <f t="shared" si="20"/>
        <v>0</v>
      </c>
      <c r="K47" s="315">
        <f t="shared" si="20"/>
        <v>0</v>
      </c>
      <c r="L47" s="315">
        <f t="shared" si="20"/>
        <v>0</v>
      </c>
      <c r="M47" s="315">
        <f t="shared" si="20"/>
        <v>0</v>
      </c>
      <c r="N47" s="315">
        <f t="shared" si="20"/>
        <v>0</v>
      </c>
      <c r="O47" s="315">
        <f t="shared" si="20"/>
        <v>0</v>
      </c>
      <c r="P47" s="315">
        <f t="shared" si="20"/>
        <v>0</v>
      </c>
      <c r="Q47" s="315">
        <f t="shared" si="20"/>
        <v>0</v>
      </c>
      <c r="R47" s="315">
        <f t="shared" si="20"/>
        <v>0</v>
      </c>
      <c r="S47" s="315">
        <f t="shared" si="20"/>
        <v>0</v>
      </c>
      <c r="T47" s="315">
        <f t="shared" si="20"/>
        <v>0</v>
      </c>
      <c r="U47" s="315">
        <f t="shared" si="20"/>
        <v>0</v>
      </c>
      <c r="V47" s="315">
        <f t="shared" si="20"/>
        <v>0</v>
      </c>
      <c r="W47" s="315">
        <f t="shared" si="20"/>
        <v>0</v>
      </c>
      <c r="X47" s="315">
        <f t="shared" si="20"/>
        <v>0</v>
      </c>
      <c r="Y47" s="315">
        <f t="shared" si="20"/>
        <v>0</v>
      </c>
      <c r="Z47" s="315">
        <f t="shared" si="20"/>
        <v>0</v>
      </c>
      <c r="AA47" s="315">
        <f t="shared" si="20"/>
        <v>0</v>
      </c>
      <c r="AB47" s="315">
        <f t="shared" si="20"/>
        <v>0</v>
      </c>
      <c r="AC47" s="315">
        <f t="shared" si="20"/>
        <v>0</v>
      </c>
      <c r="AD47" s="315">
        <f t="shared" si="20"/>
        <v>0</v>
      </c>
      <c r="AE47" s="315">
        <f t="shared" si="20"/>
        <v>0</v>
      </c>
      <c r="AF47" s="315">
        <f t="shared" si="20"/>
        <v>0</v>
      </c>
      <c r="AG47" s="315">
        <f t="shared" si="20"/>
        <v>0</v>
      </c>
      <c r="AH47" s="323"/>
      <c r="AI47" s="318"/>
      <c r="AJ47" s="274"/>
      <c r="AK47" s="268"/>
      <c r="AL47" s="241"/>
      <c r="AR47" s="86" t="s">
        <v>642</v>
      </c>
      <c r="AS47" s="353"/>
    </row>
    <row r="48" spans="1:45" s="85" customFormat="1" ht="24.95" customHeight="1" x14ac:dyDescent="0.3">
      <c r="A48" s="338" t="s">
        <v>134</v>
      </c>
      <c r="B48" s="339" t="s">
        <v>778</v>
      </c>
      <c r="C48" s="65">
        <f t="shared" si="15"/>
        <v>1.2</v>
      </c>
      <c r="D48" s="323"/>
      <c r="E48" s="323"/>
      <c r="F48" s="323"/>
      <c r="G48" s="323"/>
      <c r="H48" s="65">
        <v>1.2</v>
      </c>
      <c r="I48" s="323"/>
      <c r="J48" s="323"/>
      <c r="K48" s="323"/>
      <c r="L48" s="315">
        <f t="shared" si="18"/>
        <v>0</v>
      </c>
      <c r="M48" s="323"/>
      <c r="N48" s="323"/>
      <c r="O48" s="323"/>
      <c r="P48" s="323"/>
      <c r="Q48" s="323"/>
      <c r="R48" s="323"/>
      <c r="S48" s="323"/>
      <c r="T48" s="323"/>
      <c r="U48" s="323"/>
      <c r="V48" s="323"/>
      <c r="W48" s="323"/>
      <c r="X48" s="323"/>
      <c r="Y48" s="323"/>
      <c r="Z48" s="323"/>
      <c r="AA48" s="323"/>
      <c r="AB48" s="323"/>
      <c r="AC48" s="323"/>
      <c r="AD48" s="323"/>
      <c r="AE48" s="323"/>
      <c r="AF48" s="323"/>
      <c r="AG48" s="323"/>
      <c r="AH48" s="323" t="s">
        <v>36</v>
      </c>
      <c r="AI48" s="313" t="s">
        <v>757</v>
      </c>
      <c r="AJ48" s="291" t="s">
        <v>19</v>
      </c>
      <c r="AK48" s="246" t="s">
        <v>174</v>
      </c>
      <c r="AL48" s="241"/>
      <c r="AR48" s="85" t="s">
        <v>642</v>
      </c>
      <c r="AS48" s="359" t="s">
        <v>846</v>
      </c>
    </row>
    <row r="49" spans="1:45" s="89" customFormat="1" ht="24.95" customHeight="1" x14ac:dyDescent="0.3">
      <c r="A49" s="42">
        <v>4</v>
      </c>
      <c r="B49" s="340" t="s">
        <v>298</v>
      </c>
      <c r="C49" s="314">
        <f t="shared" si="15"/>
        <v>25.18</v>
      </c>
      <c r="D49" s="315">
        <f>SUM(D50:D70)</f>
        <v>0.4</v>
      </c>
      <c r="E49" s="315">
        <f t="shared" ref="E49:AG49" si="21">SUM(E50:E70)</f>
        <v>11.310000000000002</v>
      </c>
      <c r="F49" s="315">
        <f t="shared" si="21"/>
        <v>11.399999999999997</v>
      </c>
      <c r="G49" s="315">
        <f t="shared" si="21"/>
        <v>0</v>
      </c>
      <c r="H49" s="315">
        <f t="shared" si="21"/>
        <v>0.79</v>
      </c>
      <c r="I49" s="315">
        <f t="shared" si="21"/>
        <v>0</v>
      </c>
      <c r="J49" s="315">
        <f t="shared" si="21"/>
        <v>0</v>
      </c>
      <c r="K49" s="315">
        <f t="shared" si="21"/>
        <v>0</v>
      </c>
      <c r="L49" s="315">
        <f>SUM(L50:L70)</f>
        <v>0.53</v>
      </c>
      <c r="M49" s="315">
        <f t="shared" si="21"/>
        <v>0.1</v>
      </c>
      <c r="N49" s="315">
        <f t="shared" si="21"/>
        <v>0</v>
      </c>
      <c r="O49" s="315">
        <f t="shared" si="21"/>
        <v>0</v>
      </c>
      <c r="P49" s="315">
        <f t="shared" si="21"/>
        <v>0</v>
      </c>
      <c r="Q49" s="315">
        <f t="shared" si="21"/>
        <v>0</v>
      </c>
      <c r="R49" s="315">
        <f t="shared" si="21"/>
        <v>0.1</v>
      </c>
      <c r="S49" s="315">
        <f t="shared" si="21"/>
        <v>0.33</v>
      </c>
      <c r="T49" s="315">
        <f t="shared" si="21"/>
        <v>0</v>
      </c>
      <c r="U49" s="315">
        <f t="shared" si="21"/>
        <v>0</v>
      </c>
      <c r="V49" s="315">
        <f t="shared" si="21"/>
        <v>0</v>
      </c>
      <c r="W49" s="315">
        <f t="shared" si="21"/>
        <v>0</v>
      </c>
      <c r="X49" s="315">
        <f t="shared" si="21"/>
        <v>0</v>
      </c>
      <c r="Y49" s="315">
        <f t="shared" si="21"/>
        <v>0</v>
      </c>
      <c r="Z49" s="315">
        <f t="shared" si="21"/>
        <v>0.12</v>
      </c>
      <c r="AA49" s="315">
        <f t="shared" si="21"/>
        <v>0</v>
      </c>
      <c r="AB49" s="315">
        <f t="shared" si="21"/>
        <v>0.03</v>
      </c>
      <c r="AC49" s="315">
        <f t="shared" si="21"/>
        <v>0</v>
      </c>
      <c r="AD49" s="315">
        <f t="shared" si="21"/>
        <v>0</v>
      </c>
      <c r="AE49" s="315">
        <f t="shared" si="21"/>
        <v>0</v>
      </c>
      <c r="AF49" s="315">
        <f t="shared" si="21"/>
        <v>0</v>
      </c>
      <c r="AG49" s="315">
        <f t="shared" si="21"/>
        <v>0.6</v>
      </c>
      <c r="AH49" s="323"/>
      <c r="AI49" s="332"/>
      <c r="AJ49" s="310"/>
      <c r="AK49" s="273"/>
      <c r="AL49" s="243"/>
      <c r="AR49" s="89" t="s">
        <v>642</v>
      </c>
      <c r="AS49" s="356"/>
    </row>
    <row r="50" spans="1:45" s="26" customFormat="1" ht="104.25" customHeight="1" x14ac:dyDescent="0.25">
      <c r="A50" s="323" t="s">
        <v>135</v>
      </c>
      <c r="B50" s="339" t="s">
        <v>82</v>
      </c>
      <c r="C50" s="65">
        <f t="shared" si="15"/>
        <v>1</v>
      </c>
      <c r="D50" s="323"/>
      <c r="E50" s="323">
        <v>0.3</v>
      </c>
      <c r="F50" s="323">
        <v>0.3</v>
      </c>
      <c r="G50" s="323"/>
      <c r="H50" s="323"/>
      <c r="I50" s="323"/>
      <c r="J50" s="323"/>
      <c r="K50" s="323"/>
      <c r="L50" s="335">
        <f t="shared" si="18"/>
        <v>0</v>
      </c>
      <c r="M50" s="323"/>
      <c r="N50" s="323"/>
      <c r="O50" s="323"/>
      <c r="P50" s="323"/>
      <c r="Q50" s="323"/>
      <c r="R50" s="323"/>
      <c r="S50" s="323"/>
      <c r="T50" s="323"/>
      <c r="U50" s="323"/>
      <c r="V50" s="323"/>
      <c r="W50" s="323"/>
      <c r="X50" s="323"/>
      <c r="Y50" s="323"/>
      <c r="Z50" s="323"/>
      <c r="AA50" s="323"/>
      <c r="AB50" s="323"/>
      <c r="AC50" s="323"/>
      <c r="AD50" s="323"/>
      <c r="AE50" s="323"/>
      <c r="AF50" s="323"/>
      <c r="AG50" s="323">
        <v>0.4</v>
      </c>
      <c r="AH50" s="323" t="s">
        <v>38</v>
      </c>
      <c r="AI50" s="313" t="s">
        <v>722</v>
      </c>
      <c r="AJ50" s="265" t="s">
        <v>20</v>
      </c>
      <c r="AK50" s="246" t="s">
        <v>509</v>
      </c>
      <c r="AL50" s="266"/>
      <c r="AO50" s="26">
        <v>58.34</v>
      </c>
      <c r="AS50" s="353" t="s">
        <v>846</v>
      </c>
    </row>
    <row r="51" spans="1:45" s="26" customFormat="1" ht="24.95" customHeight="1" x14ac:dyDescent="0.25">
      <c r="A51" s="323" t="s">
        <v>136</v>
      </c>
      <c r="B51" s="318" t="s">
        <v>843</v>
      </c>
      <c r="C51" s="65">
        <f t="shared" si="15"/>
        <v>10</v>
      </c>
      <c r="D51" s="323"/>
      <c r="E51" s="323">
        <v>5</v>
      </c>
      <c r="F51" s="323">
        <v>5</v>
      </c>
      <c r="G51" s="323"/>
      <c r="H51" s="323"/>
      <c r="I51" s="323"/>
      <c r="J51" s="323"/>
      <c r="K51" s="323"/>
      <c r="L51" s="335">
        <f t="shared" si="18"/>
        <v>0</v>
      </c>
      <c r="M51" s="323"/>
      <c r="N51" s="323"/>
      <c r="O51" s="323"/>
      <c r="P51" s="323"/>
      <c r="Q51" s="323"/>
      <c r="R51" s="323"/>
      <c r="S51" s="323"/>
      <c r="T51" s="323"/>
      <c r="U51" s="323"/>
      <c r="V51" s="323"/>
      <c r="W51" s="323"/>
      <c r="X51" s="323"/>
      <c r="Y51" s="323"/>
      <c r="Z51" s="323"/>
      <c r="AA51" s="323"/>
      <c r="AB51" s="323"/>
      <c r="AC51" s="323"/>
      <c r="AD51" s="323"/>
      <c r="AE51" s="323"/>
      <c r="AF51" s="323"/>
      <c r="AG51" s="323"/>
      <c r="AH51" s="323" t="s">
        <v>38</v>
      </c>
      <c r="AI51" s="318" t="s">
        <v>646</v>
      </c>
      <c r="AJ51" s="265"/>
      <c r="AK51" s="266"/>
      <c r="AL51" s="266"/>
      <c r="AO51" s="267">
        <v>1.21</v>
      </c>
      <c r="AR51" s="26" t="s">
        <v>642</v>
      </c>
      <c r="AS51" s="353" t="s">
        <v>846</v>
      </c>
    </row>
    <row r="52" spans="1:45" s="102" customFormat="1" ht="76.5" customHeight="1" x14ac:dyDescent="0.25">
      <c r="A52" s="341" t="s">
        <v>280</v>
      </c>
      <c r="B52" s="313" t="s">
        <v>82</v>
      </c>
      <c r="C52" s="329">
        <f t="shared" si="15"/>
        <v>0.9</v>
      </c>
      <c r="D52" s="341"/>
      <c r="E52" s="341">
        <v>0.4</v>
      </c>
      <c r="F52" s="341">
        <v>0.25</v>
      </c>
      <c r="G52" s="341"/>
      <c r="H52" s="341">
        <v>0.12</v>
      </c>
      <c r="I52" s="341"/>
      <c r="J52" s="341"/>
      <c r="K52" s="323"/>
      <c r="L52" s="341">
        <f t="shared" si="18"/>
        <v>0.1</v>
      </c>
      <c r="M52" s="323">
        <v>0.1</v>
      </c>
      <c r="N52" s="323"/>
      <c r="O52" s="323"/>
      <c r="P52" s="323"/>
      <c r="Q52" s="323"/>
      <c r="R52" s="323"/>
      <c r="S52" s="323"/>
      <c r="T52" s="323"/>
      <c r="U52" s="323"/>
      <c r="V52" s="323"/>
      <c r="W52" s="323"/>
      <c r="X52" s="341"/>
      <c r="Y52" s="341"/>
      <c r="Z52" s="341"/>
      <c r="AA52" s="341"/>
      <c r="AB52" s="341">
        <v>0.03</v>
      </c>
      <c r="AC52" s="341"/>
      <c r="AD52" s="323"/>
      <c r="AE52" s="341"/>
      <c r="AF52" s="341"/>
      <c r="AG52" s="341"/>
      <c r="AH52" s="341" t="s">
        <v>40</v>
      </c>
      <c r="AI52" s="319" t="s">
        <v>849</v>
      </c>
      <c r="AJ52" s="265" t="s">
        <v>20</v>
      </c>
      <c r="AK52" s="292" t="s">
        <v>553</v>
      </c>
      <c r="AL52" s="292"/>
      <c r="AS52" s="360" t="s">
        <v>850</v>
      </c>
    </row>
    <row r="53" spans="1:45" s="28" customFormat="1" ht="59.25" customHeight="1" x14ac:dyDescent="0.25">
      <c r="A53" s="323" t="s">
        <v>346</v>
      </c>
      <c r="B53" s="339" t="s">
        <v>82</v>
      </c>
      <c r="C53" s="65">
        <f t="shared" si="15"/>
        <v>0.5</v>
      </c>
      <c r="D53" s="323"/>
      <c r="E53" s="323">
        <v>0.25</v>
      </c>
      <c r="F53" s="323">
        <v>0.25</v>
      </c>
      <c r="G53" s="323"/>
      <c r="H53" s="323"/>
      <c r="I53" s="323"/>
      <c r="J53" s="323"/>
      <c r="K53" s="323"/>
      <c r="L53" s="335">
        <f t="shared" si="18"/>
        <v>0</v>
      </c>
      <c r="M53" s="323"/>
      <c r="N53" s="323"/>
      <c r="O53" s="323"/>
      <c r="P53" s="323"/>
      <c r="Q53" s="323"/>
      <c r="R53" s="323"/>
      <c r="S53" s="323"/>
      <c r="T53" s="323"/>
      <c r="U53" s="323"/>
      <c r="V53" s="323"/>
      <c r="W53" s="323"/>
      <c r="X53" s="323"/>
      <c r="Y53" s="323"/>
      <c r="Z53" s="323"/>
      <c r="AA53" s="323"/>
      <c r="AB53" s="323"/>
      <c r="AC53" s="323"/>
      <c r="AD53" s="323"/>
      <c r="AE53" s="323"/>
      <c r="AF53" s="323"/>
      <c r="AG53" s="323"/>
      <c r="AH53" s="323" t="s">
        <v>42</v>
      </c>
      <c r="AI53" s="319" t="s">
        <v>786</v>
      </c>
      <c r="AJ53" s="265" t="s">
        <v>20</v>
      </c>
      <c r="AK53" s="266">
        <v>0</v>
      </c>
      <c r="AL53" s="266"/>
      <c r="AO53" s="28" t="e">
        <f>AO52-#REF!</f>
        <v>#REF!</v>
      </c>
      <c r="AS53" s="353"/>
    </row>
    <row r="54" spans="1:45" s="28" customFormat="1" ht="44.25" customHeight="1" x14ac:dyDescent="0.25">
      <c r="A54" s="323" t="s">
        <v>281</v>
      </c>
      <c r="B54" s="339" t="s">
        <v>82</v>
      </c>
      <c r="C54" s="65">
        <f t="shared" si="15"/>
        <v>0.35</v>
      </c>
      <c r="D54" s="323"/>
      <c r="E54" s="323"/>
      <c r="F54" s="323">
        <v>0.22</v>
      </c>
      <c r="G54" s="323"/>
      <c r="H54" s="323">
        <v>0.13</v>
      </c>
      <c r="I54" s="323"/>
      <c r="J54" s="323"/>
      <c r="K54" s="323"/>
      <c r="L54" s="335">
        <f t="shared" si="18"/>
        <v>0</v>
      </c>
      <c r="M54" s="323"/>
      <c r="N54" s="323"/>
      <c r="O54" s="323"/>
      <c r="P54" s="323"/>
      <c r="Q54" s="323"/>
      <c r="R54" s="323"/>
      <c r="S54" s="323"/>
      <c r="T54" s="323"/>
      <c r="U54" s="323"/>
      <c r="V54" s="323"/>
      <c r="W54" s="323"/>
      <c r="X54" s="323"/>
      <c r="Y54" s="323"/>
      <c r="Z54" s="323"/>
      <c r="AA54" s="323"/>
      <c r="AB54" s="323"/>
      <c r="AC54" s="323"/>
      <c r="AD54" s="323"/>
      <c r="AE54" s="323"/>
      <c r="AF54" s="323"/>
      <c r="AG54" s="323"/>
      <c r="AH54" s="323" t="s">
        <v>34</v>
      </c>
      <c r="AI54" s="313" t="s">
        <v>566</v>
      </c>
      <c r="AJ54" s="265" t="s">
        <v>20</v>
      </c>
      <c r="AK54" s="246" t="s">
        <v>541</v>
      </c>
      <c r="AL54" s="266"/>
      <c r="AS54" s="353" t="s">
        <v>642</v>
      </c>
    </row>
    <row r="55" spans="1:45" s="29" customFormat="1" ht="24.95" customHeight="1" x14ac:dyDescent="0.25">
      <c r="A55" s="323" t="s">
        <v>282</v>
      </c>
      <c r="B55" s="339" t="s">
        <v>82</v>
      </c>
      <c r="C55" s="65">
        <f t="shared" si="15"/>
        <v>0.6</v>
      </c>
      <c r="D55" s="323"/>
      <c r="E55" s="323">
        <v>0.6</v>
      </c>
      <c r="F55" s="323"/>
      <c r="G55" s="323"/>
      <c r="H55" s="323"/>
      <c r="I55" s="323"/>
      <c r="J55" s="323"/>
      <c r="K55" s="323"/>
      <c r="L55" s="335">
        <f t="shared" si="18"/>
        <v>0</v>
      </c>
      <c r="M55" s="323"/>
      <c r="N55" s="323"/>
      <c r="O55" s="323"/>
      <c r="P55" s="323"/>
      <c r="Q55" s="323"/>
      <c r="R55" s="323"/>
      <c r="S55" s="323"/>
      <c r="T55" s="323"/>
      <c r="U55" s="323"/>
      <c r="V55" s="323"/>
      <c r="W55" s="323"/>
      <c r="X55" s="323"/>
      <c r="Y55" s="323"/>
      <c r="Z55" s="323"/>
      <c r="AA55" s="323"/>
      <c r="AB55" s="323"/>
      <c r="AC55" s="323"/>
      <c r="AD55" s="323"/>
      <c r="AE55" s="323"/>
      <c r="AF55" s="323"/>
      <c r="AG55" s="323"/>
      <c r="AH55" s="323" t="s">
        <v>55</v>
      </c>
      <c r="AI55" s="318" t="s">
        <v>573</v>
      </c>
      <c r="AJ55" s="265" t="s">
        <v>20</v>
      </c>
      <c r="AK55" s="266" t="s">
        <v>516</v>
      </c>
      <c r="AL55" s="266"/>
      <c r="AS55" s="353" t="s">
        <v>846</v>
      </c>
    </row>
    <row r="56" spans="1:45" s="29" customFormat="1" ht="44.25" customHeight="1" x14ac:dyDescent="0.25">
      <c r="A56" s="323" t="s">
        <v>283</v>
      </c>
      <c r="B56" s="339" t="s">
        <v>83</v>
      </c>
      <c r="C56" s="65">
        <f t="shared" si="15"/>
        <v>0.4</v>
      </c>
      <c r="D56" s="65"/>
      <c r="E56" s="65">
        <v>0.2</v>
      </c>
      <c r="F56" s="65">
        <v>0.1</v>
      </c>
      <c r="G56" s="65"/>
      <c r="H56" s="65">
        <v>0.1</v>
      </c>
      <c r="I56" s="65"/>
      <c r="J56" s="65"/>
      <c r="K56" s="65"/>
      <c r="L56" s="335">
        <f t="shared" si="18"/>
        <v>0</v>
      </c>
      <c r="M56" s="65"/>
      <c r="N56" s="65"/>
      <c r="O56" s="65"/>
      <c r="P56" s="65"/>
      <c r="Q56" s="65"/>
      <c r="R56" s="65"/>
      <c r="S56" s="65"/>
      <c r="T56" s="65"/>
      <c r="U56" s="65"/>
      <c r="V56" s="65"/>
      <c r="W56" s="65"/>
      <c r="X56" s="65"/>
      <c r="Y56" s="65"/>
      <c r="Z56" s="65"/>
      <c r="AA56" s="65"/>
      <c r="AB56" s="65"/>
      <c r="AC56" s="65"/>
      <c r="AD56" s="65"/>
      <c r="AE56" s="65"/>
      <c r="AF56" s="65"/>
      <c r="AG56" s="65"/>
      <c r="AH56" s="323" t="s">
        <v>56</v>
      </c>
      <c r="AI56" s="319" t="s">
        <v>714</v>
      </c>
      <c r="AJ56" s="265" t="s">
        <v>20</v>
      </c>
      <c r="AK56" s="293" t="s">
        <v>510</v>
      </c>
      <c r="AL56" s="266"/>
      <c r="AS56" s="353" t="s">
        <v>846</v>
      </c>
    </row>
    <row r="57" spans="1:45" s="29" customFormat="1" ht="56.25" x14ac:dyDescent="0.25">
      <c r="A57" s="323" t="s">
        <v>284</v>
      </c>
      <c r="B57" s="339" t="s">
        <v>83</v>
      </c>
      <c r="C57" s="65">
        <f t="shared" si="15"/>
        <v>0.60000000000000009</v>
      </c>
      <c r="D57" s="65"/>
      <c r="E57" s="65">
        <v>0.4</v>
      </c>
      <c r="F57" s="65">
        <v>0.2</v>
      </c>
      <c r="G57" s="65"/>
      <c r="H57" s="65"/>
      <c r="I57" s="65"/>
      <c r="J57" s="65"/>
      <c r="K57" s="65"/>
      <c r="L57" s="335">
        <f t="shared" si="18"/>
        <v>0</v>
      </c>
      <c r="M57" s="65"/>
      <c r="N57" s="65"/>
      <c r="O57" s="65"/>
      <c r="P57" s="65"/>
      <c r="Q57" s="65"/>
      <c r="R57" s="65"/>
      <c r="S57" s="65"/>
      <c r="T57" s="65"/>
      <c r="U57" s="65"/>
      <c r="V57" s="65"/>
      <c r="W57" s="65"/>
      <c r="X57" s="65"/>
      <c r="Y57" s="65"/>
      <c r="Z57" s="65"/>
      <c r="AA57" s="65"/>
      <c r="AB57" s="65"/>
      <c r="AC57" s="65"/>
      <c r="AD57" s="65"/>
      <c r="AE57" s="65"/>
      <c r="AF57" s="65"/>
      <c r="AG57" s="65"/>
      <c r="AH57" s="323" t="s">
        <v>43</v>
      </c>
      <c r="AI57" s="319" t="s">
        <v>583</v>
      </c>
      <c r="AJ57" s="265" t="s">
        <v>20</v>
      </c>
      <c r="AK57" s="292" t="s">
        <v>514</v>
      </c>
      <c r="AL57" s="266"/>
      <c r="AS57" s="353" t="s">
        <v>642</v>
      </c>
    </row>
    <row r="58" spans="1:45" s="28" customFormat="1" ht="42" customHeight="1" x14ac:dyDescent="0.25">
      <c r="A58" s="323" t="s">
        <v>285</v>
      </c>
      <c r="B58" s="339" t="s">
        <v>82</v>
      </c>
      <c r="C58" s="65">
        <f t="shared" si="15"/>
        <v>0.35</v>
      </c>
      <c r="D58" s="323"/>
      <c r="E58" s="323">
        <v>0.15</v>
      </c>
      <c r="F58" s="323">
        <v>0.2</v>
      </c>
      <c r="G58" s="323"/>
      <c r="H58" s="323"/>
      <c r="I58" s="323"/>
      <c r="J58" s="323"/>
      <c r="K58" s="323"/>
      <c r="L58" s="335">
        <f t="shared" si="18"/>
        <v>0</v>
      </c>
      <c r="M58" s="323"/>
      <c r="N58" s="323"/>
      <c r="O58" s="323"/>
      <c r="P58" s="323"/>
      <c r="Q58" s="323"/>
      <c r="R58" s="323"/>
      <c r="S58" s="323"/>
      <c r="T58" s="323"/>
      <c r="U58" s="323"/>
      <c r="V58" s="323"/>
      <c r="W58" s="323"/>
      <c r="X58" s="323"/>
      <c r="Y58" s="323"/>
      <c r="Z58" s="323"/>
      <c r="AA58" s="323"/>
      <c r="AB58" s="323"/>
      <c r="AC58" s="323"/>
      <c r="AD58" s="323"/>
      <c r="AE58" s="323"/>
      <c r="AF58" s="323"/>
      <c r="AG58" s="323"/>
      <c r="AH58" s="323" t="s">
        <v>47</v>
      </c>
      <c r="AI58" s="319" t="s">
        <v>766</v>
      </c>
      <c r="AJ58" s="265" t="s">
        <v>20</v>
      </c>
      <c r="AK58" s="266" t="s">
        <v>546</v>
      </c>
      <c r="AL58" s="266"/>
      <c r="AS58" s="353" t="s">
        <v>847</v>
      </c>
    </row>
    <row r="59" spans="1:45" s="100" customFormat="1" ht="42.75" customHeight="1" x14ac:dyDescent="0.25">
      <c r="A59" s="341" t="s">
        <v>286</v>
      </c>
      <c r="B59" s="313" t="s">
        <v>82</v>
      </c>
      <c r="C59" s="329">
        <f t="shared" si="15"/>
        <v>0.8</v>
      </c>
      <c r="D59" s="329"/>
      <c r="E59" s="329">
        <v>0.4</v>
      </c>
      <c r="F59" s="329">
        <v>0.4</v>
      </c>
      <c r="G59" s="329"/>
      <c r="H59" s="329"/>
      <c r="I59" s="329"/>
      <c r="J59" s="329"/>
      <c r="K59" s="65"/>
      <c r="L59" s="351">
        <f t="shared" si="18"/>
        <v>0</v>
      </c>
      <c r="M59" s="65"/>
      <c r="N59" s="65"/>
      <c r="O59" s="65"/>
      <c r="P59" s="65"/>
      <c r="Q59" s="65"/>
      <c r="R59" s="65"/>
      <c r="S59" s="65"/>
      <c r="T59" s="65"/>
      <c r="U59" s="65"/>
      <c r="V59" s="65"/>
      <c r="W59" s="65"/>
      <c r="X59" s="329"/>
      <c r="Y59" s="329"/>
      <c r="Z59" s="329"/>
      <c r="AA59" s="329"/>
      <c r="AB59" s="329"/>
      <c r="AC59" s="329"/>
      <c r="AD59" s="65"/>
      <c r="AE59" s="329"/>
      <c r="AF59" s="329"/>
      <c r="AG59" s="329"/>
      <c r="AH59" s="341" t="s">
        <v>35</v>
      </c>
      <c r="AI59" s="313" t="s">
        <v>636</v>
      </c>
      <c r="AJ59" s="265" t="s">
        <v>20</v>
      </c>
      <c r="AK59" s="246" t="s">
        <v>261</v>
      </c>
      <c r="AL59" s="292"/>
      <c r="AS59" s="360" t="s">
        <v>846</v>
      </c>
    </row>
    <row r="60" spans="1:45" s="29" customFormat="1" ht="45" customHeight="1" x14ac:dyDescent="0.25">
      <c r="A60" s="323" t="s">
        <v>287</v>
      </c>
      <c r="B60" s="339" t="s">
        <v>82</v>
      </c>
      <c r="C60" s="65">
        <f t="shared" si="15"/>
        <v>0.8</v>
      </c>
      <c r="D60" s="65"/>
      <c r="E60" s="65">
        <v>0.4</v>
      </c>
      <c r="F60" s="65">
        <v>0.4</v>
      </c>
      <c r="G60" s="65"/>
      <c r="H60" s="65"/>
      <c r="I60" s="65"/>
      <c r="J60" s="65"/>
      <c r="K60" s="65"/>
      <c r="L60" s="335">
        <f t="shared" si="18"/>
        <v>0</v>
      </c>
      <c r="M60" s="65"/>
      <c r="N60" s="65"/>
      <c r="O60" s="65"/>
      <c r="P60" s="65"/>
      <c r="Q60" s="65"/>
      <c r="R60" s="65"/>
      <c r="S60" s="65"/>
      <c r="T60" s="65"/>
      <c r="U60" s="65"/>
      <c r="V60" s="65"/>
      <c r="W60" s="65"/>
      <c r="X60" s="65"/>
      <c r="Y60" s="65"/>
      <c r="Z60" s="65"/>
      <c r="AA60" s="65"/>
      <c r="AB60" s="65"/>
      <c r="AC60" s="65"/>
      <c r="AD60" s="65"/>
      <c r="AE60" s="65"/>
      <c r="AF60" s="65"/>
      <c r="AG60" s="65"/>
      <c r="AH60" s="323" t="s">
        <v>58</v>
      </c>
      <c r="AI60" s="313" t="s">
        <v>585</v>
      </c>
      <c r="AJ60" s="265" t="s">
        <v>20</v>
      </c>
      <c r="AK60" s="293" t="s">
        <v>511</v>
      </c>
      <c r="AL60" s="266"/>
      <c r="AS60" s="353" t="s">
        <v>846</v>
      </c>
    </row>
    <row r="61" spans="1:45" s="29" customFormat="1" ht="174.75" customHeight="1" x14ac:dyDescent="0.25">
      <c r="A61" s="323" t="s">
        <v>288</v>
      </c>
      <c r="B61" s="339" t="s">
        <v>82</v>
      </c>
      <c r="C61" s="65">
        <f t="shared" si="15"/>
        <v>0.8</v>
      </c>
      <c r="D61" s="65">
        <v>0.2</v>
      </c>
      <c r="E61" s="65">
        <v>0.3</v>
      </c>
      <c r="F61" s="65">
        <v>0.3</v>
      </c>
      <c r="G61" s="65"/>
      <c r="H61" s="65"/>
      <c r="I61" s="65"/>
      <c r="J61" s="65"/>
      <c r="K61" s="65"/>
      <c r="L61" s="335">
        <f t="shared" si="18"/>
        <v>0</v>
      </c>
      <c r="M61" s="65"/>
      <c r="N61" s="65"/>
      <c r="O61" s="65"/>
      <c r="P61" s="65"/>
      <c r="Q61" s="65"/>
      <c r="R61" s="65"/>
      <c r="S61" s="65"/>
      <c r="T61" s="65"/>
      <c r="U61" s="65"/>
      <c r="V61" s="65"/>
      <c r="W61" s="65"/>
      <c r="X61" s="65"/>
      <c r="Y61" s="65"/>
      <c r="Z61" s="65"/>
      <c r="AA61" s="65"/>
      <c r="AB61" s="65"/>
      <c r="AC61" s="65"/>
      <c r="AD61" s="65"/>
      <c r="AE61" s="65"/>
      <c r="AF61" s="65"/>
      <c r="AG61" s="65"/>
      <c r="AH61" s="323" t="s">
        <v>44</v>
      </c>
      <c r="AI61" s="319" t="s">
        <v>836</v>
      </c>
      <c r="AJ61" s="265" t="s">
        <v>20</v>
      </c>
      <c r="AK61" s="292" t="s">
        <v>522</v>
      </c>
      <c r="AL61" s="266"/>
      <c r="AS61" s="353" t="s">
        <v>846</v>
      </c>
    </row>
    <row r="62" spans="1:45" s="29" customFormat="1" ht="44.25" customHeight="1" x14ac:dyDescent="0.25">
      <c r="A62" s="323" t="s">
        <v>289</v>
      </c>
      <c r="B62" s="339" t="s">
        <v>82</v>
      </c>
      <c r="C62" s="65">
        <f t="shared" si="15"/>
        <v>0.8</v>
      </c>
      <c r="D62" s="323"/>
      <c r="E62" s="323">
        <v>0.4</v>
      </c>
      <c r="F62" s="323">
        <v>0.4</v>
      </c>
      <c r="G62" s="323"/>
      <c r="H62" s="323"/>
      <c r="I62" s="323"/>
      <c r="J62" s="323"/>
      <c r="K62" s="323"/>
      <c r="L62" s="335">
        <f t="shared" si="18"/>
        <v>0</v>
      </c>
      <c r="M62" s="323"/>
      <c r="N62" s="323"/>
      <c r="O62" s="323"/>
      <c r="P62" s="323"/>
      <c r="Q62" s="323"/>
      <c r="R62" s="323"/>
      <c r="S62" s="323"/>
      <c r="T62" s="323"/>
      <c r="U62" s="323"/>
      <c r="V62" s="323"/>
      <c r="W62" s="323"/>
      <c r="X62" s="323"/>
      <c r="Y62" s="323"/>
      <c r="Z62" s="323"/>
      <c r="AA62" s="323"/>
      <c r="AB62" s="323"/>
      <c r="AC62" s="323"/>
      <c r="AD62" s="323"/>
      <c r="AE62" s="323"/>
      <c r="AF62" s="323"/>
      <c r="AG62" s="323"/>
      <c r="AH62" s="323" t="s">
        <v>60</v>
      </c>
      <c r="AI62" s="319" t="s">
        <v>816</v>
      </c>
      <c r="AJ62" s="265" t="s">
        <v>20</v>
      </c>
      <c r="AK62" s="266" t="s">
        <v>517</v>
      </c>
      <c r="AL62" s="266"/>
      <c r="AS62" s="353"/>
    </row>
    <row r="63" spans="1:45" s="102" customFormat="1" ht="63.75" customHeight="1" x14ac:dyDescent="0.25">
      <c r="A63" s="341" t="s">
        <v>290</v>
      </c>
      <c r="B63" s="313" t="s">
        <v>82</v>
      </c>
      <c r="C63" s="329">
        <f t="shared" si="15"/>
        <v>0.8</v>
      </c>
      <c r="D63" s="329"/>
      <c r="E63" s="329">
        <v>0.6</v>
      </c>
      <c r="F63" s="329">
        <v>0.2</v>
      </c>
      <c r="G63" s="329"/>
      <c r="H63" s="329"/>
      <c r="I63" s="329"/>
      <c r="J63" s="329"/>
      <c r="K63" s="65"/>
      <c r="L63" s="351">
        <f t="shared" si="18"/>
        <v>0</v>
      </c>
      <c r="M63" s="65"/>
      <c r="N63" s="65"/>
      <c r="O63" s="65"/>
      <c r="P63" s="65"/>
      <c r="Q63" s="65"/>
      <c r="R63" s="65"/>
      <c r="S63" s="65"/>
      <c r="T63" s="65"/>
      <c r="U63" s="65"/>
      <c r="V63" s="65"/>
      <c r="W63" s="65"/>
      <c r="X63" s="329"/>
      <c r="Y63" s="329"/>
      <c r="Z63" s="329"/>
      <c r="AA63" s="329"/>
      <c r="AB63" s="329"/>
      <c r="AC63" s="329"/>
      <c r="AD63" s="65"/>
      <c r="AE63" s="329"/>
      <c r="AF63" s="329"/>
      <c r="AG63" s="329"/>
      <c r="AH63" s="341" t="s">
        <v>226</v>
      </c>
      <c r="AI63" s="319" t="s">
        <v>726</v>
      </c>
      <c r="AJ63" s="265" t="s">
        <v>20</v>
      </c>
      <c r="AK63" s="292" t="s">
        <v>540</v>
      </c>
      <c r="AL63" s="292"/>
      <c r="AS63" s="360"/>
    </row>
    <row r="64" spans="1:45" s="101" customFormat="1" ht="101.25" customHeight="1" x14ac:dyDescent="0.3">
      <c r="A64" s="341" t="s">
        <v>291</v>
      </c>
      <c r="B64" s="313" t="s">
        <v>82</v>
      </c>
      <c r="C64" s="329">
        <f t="shared" ref="C64:C84" si="22">SUM(D64:L64)+SUM(X64:AG64)</f>
        <v>0.99999999999999989</v>
      </c>
      <c r="D64" s="329">
        <v>0.2</v>
      </c>
      <c r="E64" s="329">
        <v>0.3</v>
      </c>
      <c r="F64" s="329">
        <v>0.2</v>
      </c>
      <c r="G64" s="329"/>
      <c r="H64" s="329">
        <v>0.2</v>
      </c>
      <c r="I64" s="329"/>
      <c r="J64" s="329"/>
      <c r="K64" s="329"/>
      <c r="L64" s="351">
        <f t="shared" si="18"/>
        <v>0</v>
      </c>
      <c r="M64" s="329"/>
      <c r="N64" s="329"/>
      <c r="O64" s="329"/>
      <c r="P64" s="329"/>
      <c r="Q64" s="329"/>
      <c r="R64" s="329"/>
      <c r="S64" s="329"/>
      <c r="T64" s="329"/>
      <c r="U64" s="329"/>
      <c r="V64" s="329"/>
      <c r="W64" s="329"/>
      <c r="X64" s="329"/>
      <c r="Y64" s="329"/>
      <c r="Z64" s="329"/>
      <c r="AA64" s="329"/>
      <c r="AB64" s="329"/>
      <c r="AC64" s="329"/>
      <c r="AD64" s="329"/>
      <c r="AE64" s="329"/>
      <c r="AF64" s="329"/>
      <c r="AG64" s="329">
        <v>0.1</v>
      </c>
      <c r="AH64" s="341" t="s">
        <v>32</v>
      </c>
      <c r="AI64" s="319" t="s">
        <v>769</v>
      </c>
      <c r="AJ64" s="294" t="s">
        <v>20</v>
      </c>
      <c r="AK64" s="295" t="s">
        <v>537</v>
      </c>
      <c r="AL64" s="295"/>
      <c r="AS64" s="360" t="s">
        <v>846</v>
      </c>
    </row>
    <row r="65" spans="1:45" s="19" customFormat="1" ht="24.75" customHeight="1" x14ac:dyDescent="0.3">
      <c r="A65" s="323" t="s">
        <v>292</v>
      </c>
      <c r="B65" s="352" t="s">
        <v>83</v>
      </c>
      <c r="C65" s="65">
        <f t="shared" si="22"/>
        <v>0.47000000000000003</v>
      </c>
      <c r="D65" s="65"/>
      <c r="E65" s="65"/>
      <c r="F65" s="65">
        <v>0.04</v>
      </c>
      <c r="G65" s="65"/>
      <c r="H65" s="65">
        <v>0.04</v>
      </c>
      <c r="I65" s="65"/>
      <c r="J65" s="65"/>
      <c r="K65" s="65"/>
      <c r="L65" s="65">
        <f t="shared" si="18"/>
        <v>0.27</v>
      </c>
      <c r="M65" s="65"/>
      <c r="N65" s="65"/>
      <c r="O65" s="65"/>
      <c r="P65" s="65"/>
      <c r="Q65" s="65"/>
      <c r="R65" s="65"/>
      <c r="S65" s="65">
        <v>0.27</v>
      </c>
      <c r="T65" s="65"/>
      <c r="U65" s="65"/>
      <c r="V65" s="65"/>
      <c r="W65" s="65"/>
      <c r="X65" s="65"/>
      <c r="Y65" s="65"/>
      <c r="Z65" s="65">
        <v>0.12</v>
      </c>
      <c r="AA65" s="65"/>
      <c r="AB65" s="65"/>
      <c r="AC65" s="65"/>
      <c r="AD65" s="65"/>
      <c r="AE65" s="65"/>
      <c r="AF65" s="65"/>
      <c r="AG65" s="65"/>
      <c r="AH65" s="323" t="s">
        <v>49</v>
      </c>
      <c r="AI65" s="339" t="s">
        <v>725</v>
      </c>
      <c r="AJ65" s="291" t="s">
        <v>20</v>
      </c>
      <c r="AK65" s="245" t="s">
        <v>530</v>
      </c>
      <c r="AL65" s="268"/>
      <c r="AS65" s="353" t="s">
        <v>846</v>
      </c>
    </row>
    <row r="66" spans="1:45" s="19" customFormat="1" ht="64.5" customHeight="1" x14ac:dyDescent="0.3">
      <c r="A66" s="323" t="s">
        <v>293</v>
      </c>
      <c r="B66" s="339" t="s">
        <v>82</v>
      </c>
      <c r="C66" s="65">
        <f t="shared" si="22"/>
        <v>1.21</v>
      </c>
      <c r="D66" s="65"/>
      <c r="E66" s="65">
        <v>0.91</v>
      </c>
      <c r="F66" s="65">
        <v>0.24</v>
      </c>
      <c r="G66" s="65"/>
      <c r="H66" s="65"/>
      <c r="I66" s="65"/>
      <c r="J66" s="65"/>
      <c r="K66" s="65"/>
      <c r="L66" s="65">
        <f t="shared" si="18"/>
        <v>0.06</v>
      </c>
      <c r="M66" s="65"/>
      <c r="N66" s="65"/>
      <c r="O66" s="65"/>
      <c r="P66" s="65"/>
      <c r="Q66" s="65"/>
      <c r="R66" s="65"/>
      <c r="S66" s="65">
        <v>0.06</v>
      </c>
      <c r="T66" s="65"/>
      <c r="U66" s="65"/>
      <c r="V66" s="65"/>
      <c r="W66" s="65"/>
      <c r="X66" s="65"/>
      <c r="Y66" s="65"/>
      <c r="Z66" s="65"/>
      <c r="AA66" s="65"/>
      <c r="AB66" s="65"/>
      <c r="AC66" s="65"/>
      <c r="AD66" s="65"/>
      <c r="AE66" s="65"/>
      <c r="AF66" s="65"/>
      <c r="AG66" s="65"/>
      <c r="AH66" s="323" t="s">
        <v>36</v>
      </c>
      <c r="AI66" s="319" t="s">
        <v>721</v>
      </c>
      <c r="AJ66" s="291" t="s">
        <v>20</v>
      </c>
      <c r="AK66" s="295" t="s">
        <v>513</v>
      </c>
      <c r="AL66" s="268"/>
      <c r="AS66" s="353" t="s">
        <v>642</v>
      </c>
    </row>
    <row r="67" spans="1:45" s="101" customFormat="1" ht="120" customHeight="1" x14ac:dyDescent="0.3">
      <c r="A67" s="341" t="s">
        <v>501</v>
      </c>
      <c r="B67" s="313" t="s">
        <v>82</v>
      </c>
      <c r="C67" s="329">
        <f t="shared" si="22"/>
        <v>0.60000000000000009</v>
      </c>
      <c r="D67" s="329"/>
      <c r="E67" s="329">
        <v>0.4</v>
      </c>
      <c r="F67" s="329">
        <v>0.2</v>
      </c>
      <c r="G67" s="329"/>
      <c r="H67" s="329"/>
      <c r="I67" s="329"/>
      <c r="J67" s="329"/>
      <c r="K67" s="329"/>
      <c r="L67" s="351">
        <f t="shared" si="18"/>
        <v>0</v>
      </c>
      <c r="M67" s="329"/>
      <c r="N67" s="329"/>
      <c r="O67" s="329"/>
      <c r="P67" s="329"/>
      <c r="Q67" s="329"/>
      <c r="R67" s="329"/>
      <c r="S67" s="329"/>
      <c r="T67" s="329"/>
      <c r="U67" s="329"/>
      <c r="V67" s="329"/>
      <c r="W67" s="329"/>
      <c r="X67" s="329"/>
      <c r="Y67" s="329"/>
      <c r="Z67" s="329"/>
      <c r="AA67" s="329"/>
      <c r="AB67" s="329"/>
      <c r="AC67" s="329"/>
      <c r="AD67" s="329"/>
      <c r="AE67" s="329"/>
      <c r="AF67" s="329"/>
      <c r="AG67" s="329"/>
      <c r="AH67" s="341" t="s">
        <v>63</v>
      </c>
      <c r="AI67" s="319" t="s">
        <v>606</v>
      </c>
      <c r="AJ67" s="294" t="s">
        <v>20</v>
      </c>
      <c r="AK67" s="295" t="s">
        <v>515</v>
      </c>
      <c r="AL67" s="295"/>
      <c r="AS67" s="360" t="s">
        <v>846</v>
      </c>
    </row>
    <row r="68" spans="1:45" s="84" customFormat="1" ht="61.5" customHeight="1" x14ac:dyDescent="0.3">
      <c r="A68" s="323" t="s">
        <v>294</v>
      </c>
      <c r="B68" s="339" t="s">
        <v>82</v>
      </c>
      <c r="C68" s="65">
        <f t="shared" si="22"/>
        <v>0.79999999999999993</v>
      </c>
      <c r="D68" s="65"/>
      <c r="E68" s="65">
        <v>0.1</v>
      </c>
      <c r="F68" s="65">
        <v>0.5</v>
      </c>
      <c r="G68" s="65"/>
      <c r="H68" s="65"/>
      <c r="I68" s="65"/>
      <c r="J68" s="65"/>
      <c r="K68" s="65"/>
      <c r="L68" s="323">
        <f t="shared" si="18"/>
        <v>0.1</v>
      </c>
      <c r="M68" s="65"/>
      <c r="N68" s="65"/>
      <c r="O68" s="65"/>
      <c r="P68" s="65"/>
      <c r="Q68" s="65"/>
      <c r="R68" s="65">
        <v>0.1</v>
      </c>
      <c r="S68" s="65"/>
      <c r="T68" s="65"/>
      <c r="U68" s="65"/>
      <c r="V68" s="65"/>
      <c r="W68" s="65"/>
      <c r="X68" s="65"/>
      <c r="Y68" s="65"/>
      <c r="Z68" s="65"/>
      <c r="AA68" s="65"/>
      <c r="AB68" s="65"/>
      <c r="AC68" s="65"/>
      <c r="AD68" s="65"/>
      <c r="AE68" s="65"/>
      <c r="AF68" s="65"/>
      <c r="AG68" s="65">
        <v>0.1</v>
      </c>
      <c r="AH68" s="323" t="s">
        <v>41</v>
      </c>
      <c r="AI68" s="319" t="s">
        <v>608</v>
      </c>
      <c r="AJ68" s="291"/>
      <c r="AK68" s="293" t="s">
        <v>512</v>
      </c>
      <c r="AL68" s="268"/>
      <c r="AS68" s="353" t="s">
        <v>846</v>
      </c>
    </row>
    <row r="69" spans="1:45" s="84" customFormat="1" ht="64.5" customHeight="1" x14ac:dyDescent="0.3">
      <c r="A69" s="323" t="s">
        <v>347</v>
      </c>
      <c r="B69" s="339" t="s">
        <v>82</v>
      </c>
      <c r="C69" s="65">
        <f t="shared" ref="C69:C70" si="23">SUM(D69:L69)+SUM(X69:AG69)</f>
        <v>0.60000000000000009</v>
      </c>
      <c r="D69" s="65"/>
      <c r="E69" s="65">
        <v>0.2</v>
      </c>
      <c r="F69" s="65">
        <v>0.2</v>
      </c>
      <c r="G69" s="65"/>
      <c r="H69" s="65">
        <v>0.2</v>
      </c>
      <c r="I69" s="65"/>
      <c r="J69" s="65"/>
      <c r="K69" s="65"/>
      <c r="L69" s="335"/>
      <c r="M69" s="65"/>
      <c r="N69" s="65"/>
      <c r="O69" s="65"/>
      <c r="P69" s="65"/>
      <c r="Q69" s="65"/>
      <c r="R69" s="65"/>
      <c r="S69" s="65"/>
      <c r="T69" s="65"/>
      <c r="U69" s="65"/>
      <c r="V69" s="65"/>
      <c r="W69" s="65"/>
      <c r="X69" s="65"/>
      <c r="Y69" s="65"/>
      <c r="Z69" s="65"/>
      <c r="AA69" s="65"/>
      <c r="AB69" s="65"/>
      <c r="AC69" s="65"/>
      <c r="AD69" s="65"/>
      <c r="AE69" s="65"/>
      <c r="AF69" s="65"/>
      <c r="AG69" s="65"/>
      <c r="AH69" s="323" t="s">
        <v>31</v>
      </c>
      <c r="AI69" s="319" t="s">
        <v>607</v>
      </c>
      <c r="AJ69" s="291"/>
      <c r="AK69" s="268" t="s">
        <v>544</v>
      </c>
      <c r="AL69" s="268"/>
      <c r="AS69" s="353"/>
    </row>
    <row r="70" spans="1:45" s="84" customFormat="1" ht="24.95" customHeight="1" x14ac:dyDescent="0.3">
      <c r="A70" s="323" t="s">
        <v>502</v>
      </c>
      <c r="B70" s="313" t="s">
        <v>503</v>
      </c>
      <c r="C70" s="65">
        <f t="shared" si="23"/>
        <v>1.8</v>
      </c>
      <c r="D70" s="65"/>
      <c r="E70" s="65"/>
      <c r="F70" s="65">
        <v>1.8</v>
      </c>
      <c r="G70" s="65"/>
      <c r="H70" s="65"/>
      <c r="I70" s="65"/>
      <c r="J70" s="65"/>
      <c r="K70" s="65"/>
      <c r="L70" s="335"/>
      <c r="M70" s="65"/>
      <c r="N70" s="65"/>
      <c r="O70" s="65"/>
      <c r="P70" s="65"/>
      <c r="Q70" s="65"/>
      <c r="R70" s="65"/>
      <c r="S70" s="65"/>
      <c r="T70" s="65"/>
      <c r="U70" s="65"/>
      <c r="V70" s="65"/>
      <c r="W70" s="65"/>
      <c r="X70" s="65"/>
      <c r="Y70" s="65"/>
      <c r="Z70" s="65"/>
      <c r="AA70" s="65"/>
      <c r="AB70" s="65"/>
      <c r="AC70" s="65"/>
      <c r="AD70" s="65"/>
      <c r="AE70" s="65"/>
      <c r="AF70" s="65"/>
      <c r="AG70" s="65"/>
      <c r="AH70" s="331" t="s">
        <v>500</v>
      </c>
      <c r="AI70" s="318"/>
      <c r="AJ70" s="291"/>
      <c r="AK70" s="268"/>
      <c r="AL70" s="268"/>
      <c r="AS70" s="353"/>
    </row>
    <row r="71" spans="1:45" ht="24.95" customHeight="1" x14ac:dyDescent="0.3">
      <c r="A71" s="42">
        <v>5</v>
      </c>
      <c r="B71" s="321" t="s">
        <v>114</v>
      </c>
      <c r="C71" s="314">
        <f t="shared" si="22"/>
        <v>5.2</v>
      </c>
      <c r="D71" s="315">
        <f>SUM(D72:D73)</f>
        <v>3.5</v>
      </c>
      <c r="E71" s="315">
        <f t="shared" ref="E71:AG71" si="24">SUM(E72:E73)</f>
        <v>0.5</v>
      </c>
      <c r="F71" s="315">
        <f t="shared" si="24"/>
        <v>1.2</v>
      </c>
      <c r="G71" s="315">
        <f t="shared" si="24"/>
        <v>0</v>
      </c>
      <c r="H71" s="315">
        <f t="shared" si="24"/>
        <v>0</v>
      </c>
      <c r="I71" s="315">
        <f t="shared" si="24"/>
        <v>0</v>
      </c>
      <c r="J71" s="315">
        <f t="shared" si="24"/>
        <v>0</v>
      </c>
      <c r="K71" s="315">
        <f t="shared" si="24"/>
        <v>0</v>
      </c>
      <c r="L71" s="315">
        <f t="shared" si="24"/>
        <v>0</v>
      </c>
      <c r="M71" s="315">
        <f t="shared" si="24"/>
        <v>0</v>
      </c>
      <c r="N71" s="315">
        <f t="shared" si="24"/>
        <v>0</v>
      </c>
      <c r="O71" s="315">
        <f t="shared" si="24"/>
        <v>0</v>
      </c>
      <c r="P71" s="315">
        <f t="shared" si="24"/>
        <v>0</v>
      </c>
      <c r="Q71" s="315">
        <f t="shared" si="24"/>
        <v>0</v>
      </c>
      <c r="R71" s="315">
        <f t="shared" si="24"/>
        <v>0</v>
      </c>
      <c r="S71" s="315">
        <f t="shared" si="24"/>
        <v>0</v>
      </c>
      <c r="T71" s="315">
        <f t="shared" si="24"/>
        <v>0</v>
      </c>
      <c r="U71" s="315">
        <f t="shared" si="24"/>
        <v>0</v>
      </c>
      <c r="V71" s="315">
        <f t="shared" si="24"/>
        <v>0</v>
      </c>
      <c r="W71" s="315">
        <f t="shared" si="24"/>
        <v>0</v>
      </c>
      <c r="X71" s="315">
        <f t="shared" si="24"/>
        <v>0</v>
      </c>
      <c r="Y71" s="315">
        <f t="shared" si="24"/>
        <v>0</v>
      </c>
      <c r="Z71" s="315">
        <f t="shared" si="24"/>
        <v>0</v>
      </c>
      <c r="AA71" s="315">
        <f t="shared" si="24"/>
        <v>0</v>
      </c>
      <c r="AB71" s="315">
        <f t="shared" si="24"/>
        <v>0</v>
      </c>
      <c r="AC71" s="315">
        <f t="shared" si="24"/>
        <v>0</v>
      </c>
      <c r="AD71" s="315">
        <f t="shared" si="24"/>
        <v>0</v>
      </c>
      <c r="AE71" s="315">
        <f t="shared" si="24"/>
        <v>0</v>
      </c>
      <c r="AF71" s="315">
        <f t="shared" si="24"/>
        <v>0</v>
      </c>
      <c r="AG71" s="315">
        <f t="shared" si="24"/>
        <v>0</v>
      </c>
      <c r="AH71" s="323"/>
      <c r="AI71" s="318"/>
      <c r="AJ71" s="274"/>
      <c r="AK71" s="268"/>
      <c r="AL71" s="241"/>
      <c r="AR71" s="87" t="s">
        <v>642</v>
      </c>
    </row>
    <row r="72" spans="1:45" ht="105.75" customHeight="1" x14ac:dyDescent="0.3">
      <c r="A72" s="329" t="s">
        <v>137</v>
      </c>
      <c r="B72" s="339" t="s">
        <v>844</v>
      </c>
      <c r="C72" s="65">
        <f t="shared" si="22"/>
        <v>5</v>
      </c>
      <c r="D72" s="65">
        <v>3.5</v>
      </c>
      <c r="E72" s="65">
        <v>0.5</v>
      </c>
      <c r="F72" s="65">
        <v>1</v>
      </c>
      <c r="G72" s="342"/>
      <c r="H72" s="342"/>
      <c r="I72" s="342"/>
      <c r="J72" s="342"/>
      <c r="K72" s="342"/>
      <c r="L72" s="342">
        <f t="shared" si="18"/>
        <v>0</v>
      </c>
      <c r="M72" s="342"/>
      <c r="N72" s="342"/>
      <c r="O72" s="342"/>
      <c r="P72" s="342"/>
      <c r="Q72" s="342"/>
      <c r="R72" s="342"/>
      <c r="S72" s="342"/>
      <c r="T72" s="342"/>
      <c r="U72" s="342"/>
      <c r="V72" s="342"/>
      <c r="W72" s="342"/>
      <c r="X72" s="342"/>
      <c r="Y72" s="342"/>
      <c r="Z72" s="342"/>
      <c r="AA72" s="342"/>
      <c r="AB72" s="342"/>
      <c r="AC72" s="342"/>
      <c r="AD72" s="342"/>
      <c r="AE72" s="342"/>
      <c r="AF72" s="342"/>
      <c r="AG72" s="342"/>
      <c r="AH72" s="65" t="s">
        <v>207</v>
      </c>
      <c r="AI72" s="319" t="s">
        <v>837</v>
      </c>
      <c r="AJ72" s="265" t="s">
        <v>21</v>
      </c>
      <c r="AK72" s="268" t="s">
        <v>555</v>
      </c>
      <c r="AL72" s="241"/>
      <c r="AR72" s="87" t="s">
        <v>642</v>
      </c>
    </row>
    <row r="73" spans="1:45" ht="24.95" customHeight="1" x14ac:dyDescent="0.3">
      <c r="A73" s="329" t="s">
        <v>231</v>
      </c>
      <c r="B73" s="339" t="s">
        <v>497</v>
      </c>
      <c r="C73" s="65">
        <f t="shared" si="22"/>
        <v>0.2</v>
      </c>
      <c r="D73" s="65"/>
      <c r="E73" s="323"/>
      <c r="F73" s="323">
        <v>0.2</v>
      </c>
      <c r="G73" s="323"/>
      <c r="H73" s="323"/>
      <c r="I73" s="323"/>
      <c r="J73" s="323"/>
      <c r="K73" s="323"/>
      <c r="L73" s="335">
        <f t="shared" si="18"/>
        <v>0</v>
      </c>
      <c r="M73" s="323"/>
      <c r="N73" s="323"/>
      <c r="O73" s="323"/>
      <c r="P73" s="323"/>
      <c r="Q73" s="323"/>
      <c r="R73" s="323"/>
      <c r="S73" s="323"/>
      <c r="T73" s="323"/>
      <c r="U73" s="323"/>
      <c r="V73" s="323"/>
      <c r="W73" s="323"/>
      <c r="X73" s="323"/>
      <c r="Y73" s="323"/>
      <c r="Z73" s="323"/>
      <c r="AA73" s="323"/>
      <c r="AB73" s="323"/>
      <c r="AC73" s="323"/>
      <c r="AD73" s="323"/>
      <c r="AE73" s="323"/>
      <c r="AF73" s="323"/>
      <c r="AG73" s="323"/>
      <c r="AH73" s="65" t="s">
        <v>207</v>
      </c>
      <c r="AI73" s="318"/>
      <c r="AJ73" s="265"/>
      <c r="AK73" s="268"/>
      <c r="AL73" s="241"/>
    </row>
    <row r="74" spans="1:45" s="86" customFormat="1" ht="24.95" customHeight="1" x14ac:dyDescent="0.3">
      <c r="A74" s="42">
        <v>6</v>
      </c>
      <c r="B74" s="328" t="s">
        <v>115</v>
      </c>
      <c r="C74" s="314">
        <f t="shared" si="22"/>
        <v>0.03</v>
      </c>
      <c r="D74" s="315">
        <f>SUM(D75)</f>
        <v>0</v>
      </c>
      <c r="E74" s="315">
        <f t="shared" ref="E74:AG74" si="25">SUM(E75)</f>
        <v>0</v>
      </c>
      <c r="F74" s="315">
        <f t="shared" si="25"/>
        <v>0</v>
      </c>
      <c r="G74" s="315">
        <f t="shared" si="25"/>
        <v>0</v>
      </c>
      <c r="H74" s="315">
        <f t="shared" si="25"/>
        <v>0</v>
      </c>
      <c r="I74" s="315">
        <f t="shared" si="25"/>
        <v>0</v>
      </c>
      <c r="J74" s="315">
        <f t="shared" si="25"/>
        <v>0</v>
      </c>
      <c r="K74" s="315">
        <f t="shared" si="25"/>
        <v>0</v>
      </c>
      <c r="L74" s="315">
        <f t="shared" si="25"/>
        <v>0</v>
      </c>
      <c r="M74" s="315">
        <f t="shared" si="25"/>
        <v>0</v>
      </c>
      <c r="N74" s="315">
        <f t="shared" si="25"/>
        <v>0</v>
      </c>
      <c r="O74" s="315">
        <f t="shared" si="25"/>
        <v>0</v>
      </c>
      <c r="P74" s="315">
        <f t="shared" si="25"/>
        <v>0</v>
      </c>
      <c r="Q74" s="315">
        <f t="shared" si="25"/>
        <v>0</v>
      </c>
      <c r="R74" s="315">
        <f t="shared" si="25"/>
        <v>0</v>
      </c>
      <c r="S74" s="315">
        <f t="shared" si="25"/>
        <v>0</v>
      </c>
      <c r="T74" s="315">
        <f t="shared" si="25"/>
        <v>0</v>
      </c>
      <c r="U74" s="315">
        <f t="shared" si="25"/>
        <v>0</v>
      </c>
      <c r="V74" s="315">
        <f t="shared" si="25"/>
        <v>0</v>
      </c>
      <c r="W74" s="315">
        <f t="shared" si="25"/>
        <v>0</v>
      </c>
      <c r="X74" s="314">
        <f t="shared" si="25"/>
        <v>0.03</v>
      </c>
      <c r="Y74" s="315">
        <f t="shared" si="25"/>
        <v>0</v>
      </c>
      <c r="Z74" s="315">
        <f t="shared" si="25"/>
        <v>0</v>
      </c>
      <c r="AA74" s="315">
        <f t="shared" si="25"/>
        <v>0</v>
      </c>
      <c r="AB74" s="315">
        <f t="shared" si="25"/>
        <v>0</v>
      </c>
      <c r="AC74" s="315">
        <f t="shared" si="25"/>
        <v>0</v>
      </c>
      <c r="AD74" s="315">
        <f t="shared" si="25"/>
        <v>0</v>
      </c>
      <c r="AE74" s="315">
        <f t="shared" si="25"/>
        <v>0</v>
      </c>
      <c r="AF74" s="315">
        <f t="shared" si="25"/>
        <v>0</v>
      </c>
      <c r="AG74" s="315">
        <f t="shared" si="25"/>
        <v>0</v>
      </c>
      <c r="AH74" s="323"/>
      <c r="AI74" s="318"/>
      <c r="AJ74" s="274"/>
      <c r="AK74" s="268"/>
      <c r="AL74" s="241"/>
      <c r="AS74" s="353"/>
    </row>
    <row r="75" spans="1:45" s="86" customFormat="1" ht="24.95" customHeight="1" x14ac:dyDescent="0.3">
      <c r="A75" s="329" t="s">
        <v>349</v>
      </c>
      <c r="B75" s="343" t="s">
        <v>308</v>
      </c>
      <c r="C75" s="65">
        <f t="shared" si="22"/>
        <v>0.03</v>
      </c>
      <c r="D75" s="323"/>
      <c r="E75" s="323"/>
      <c r="F75" s="323"/>
      <c r="G75" s="323"/>
      <c r="H75" s="323"/>
      <c r="I75" s="323"/>
      <c r="J75" s="323"/>
      <c r="K75" s="323"/>
      <c r="L75" s="335">
        <f t="shared" si="18"/>
        <v>0</v>
      </c>
      <c r="M75" s="323"/>
      <c r="N75" s="323"/>
      <c r="O75" s="323"/>
      <c r="P75" s="323"/>
      <c r="Q75" s="323"/>
      <c r="R75" s="323"/>
      <c r="S75" s="323"/>
      <c r="T75" s="323"/>
      <c r="U75" s="323"/>
      <c r="V75" s="323"/>
      <c r="W75" s="323"/>
      <c r="X75" s="323">
        <v>0.03</v>
      </c>
      <c r="Y75" s="323"/>
      <c r="Z75" s="323"/>
      <c r="AA75" s="323"/>
      <c r="AB75" s="323"/>
      <c r="AC75" s="323"/>
      <c r="AD75" s="323"/>
      <c r="AE75" s="323"/>
      <c r="AF75" s="323"/>
      <c r="AG75" s="323"/>
      <c r="AH75" s="323" t="s">
        <v>32</v>
      </c>
      <c r="AI75" s="318" t="s">
        <v>768</v>
      </c>
      <c r="AJ75" s="274"/>
      <c r="AK75" s="268" t="s">
        <v>535</v>
      </c>
      <c r="AL75" s="241"/>
      <c r="AS75" s="353" t="s">
        <v>846</v>
      </c>
    </row>
    <row r="76" spans="1:45" ht="24.95" customHeight="1" x14ac:dyDescent="0.3">
      <c r="A76" s="42">
        <v>7</v>
      </c>
      <c r="B76" s="328" t="s">
        <v>117</v>
      </c>
      <c r="C76" s="314">
        <f t="shared" si="22"/>
        <v>0.3</v>
      </c>
      <c r="D76" s="315">
        <f t="shared" ref="D76:AG76" si="26">SUM(D77:D78)</f>
        <v>0</v>
      </c>
      <c r="E76" s="315">
        <f t="shared" si="26"/>
        <v>0</v>
      </c>
      <c r="F76" s="315">
        <f t="shared" si="26"/>
        <v>0.26</v>
      </c>
      <c r="G76" s="315">
        <f t="shared" si="26"/>
        <v>0</v>
      </c>
      <c r="H76" s="315">
        <f t="shared" si="26"/>
        <v>0</v>
      </c>
      <c r="I76" s="315">
        <f t="shared" si="26"/>
        <v>0</v>
      </c>
      <c r="J76" s="315">
        <f t="shared" si="26"/>
        <v>0</v>
      </c>
      <c r="K76" s="315">
        <f t="shared" si="26"/>
        <v>0</v>
      </c>
      <c r="L76" s="315">
        <f t="shared" si="26"/>
        <v>0</v>
      </c>
      <c r="M76" s="315">
        <f t="shared" si="26"/>
        <v>0</v>
      </c>
      <c r="N76" s="315">
        <f t="shared" si="26"/>
        <v>0</v>
      </c>
      <c r="O76" s="315">
        <f t="shared" si="26"/>
        <v>0</v>
      </c>
      <c r="P76" s="315">
        <f t="shared" si="26"/>
        <v>0</v>
      </c>
      <c r="Q76" s="315">
        <f t="shared" si="26"/>
        <v>0</v>
      </c>
      <c r="R76" s="315">
        <f t="shared" si="26"/>
        <v>0</v>
      </c>
      <c r="S76" s="315">
        <f t="shared" si="26"/>
        <v>0</v>
      </c>
      <c r="T76" s="315">
        <f t="shared" si="26"/>
        <v>0</v>
      </c>
      <c r="U76" s="315">
        <f t="shared" si="26"/>
        <v>0</v>
      </c>
      <c r="V76" s="315">
        <f t="shared" si="26"/>
        <v>0</v>
      </c>
      <c r="W76" s="315">
        <f t="shared" si="26"/>
        <v>0</v>
      </c>
      <c r="X76" s="315">
        <f t="shared" si="26"/>
        <v>0.04</v>
      </c>
      <c r="Y76" s="315">
        <f t="shared" si="26"/>
        <v>0</v>
      </c>
      <c r="Z76" s="315">
        <f t="shared" si="26"/>
        <v>0</v>
      </c>
      <c r="AA76" s="315">
        <f t="shared" si="26"/>
        <v>0</v>
      </c>
      <c r="AB76" s="315">
        <f t="shared" si="26"/>
        <v>0</v>
      </c>
      <c r="AC76" s="315">
        <f t="shared" si="26"/>
        <v>0</v>
      </c>
      <c r="AD76" s="315">
        <f t="shared" si="26"/>
        <v>0</v>
      </c>
      <c r="AE76" s="315">
        <f t="shared" si="26"/>
        <v>0</v>
      </c>
      <c r="AF76" s="315">
        <f t="shared" si="26"/>
        <v>0</v>
      </c>
      <c r="AG76" s="315">
        <f t="shared" si="26"/>
        <v>0</v>
      </c>
      <c r="AH76" s="323"/>
      <c r="AI76" s="318"/>
      <c r="AJ76" s="274"/>
      <c r="AK76" s="268"/>
      <c r="AL76" s="241"/>
      <c r="AR76" s="87" t="s">
        <v>642</v>
      </c>
    </row>
    <row r="77" spans="1:45" s="90" customFormat="1" ht="24.95" customHeight="1" x14ac:dyDescent="0.25">
      <c r="A77" s="329" t="s">
        <v>157</v>
      </c>
      <c r="B77" s="312" t="s">
        <v>699</v>
      </c>
      <c r="C77" s="65">
        <f t="shared" si="22"/>
        <v>0.08</v>
      </c>
      <c r="D77" s="331"/>
      <c r="E77" s="323"/>
      <c r="F77" s="323">
        <v>0.04</v>
      </c>
      <c r="G77" s="323"/>
      <c r="H77" s="323"/>
      <c r="I77" s="323"/>
      <c r="J77" s="323"/>
      <c r="K77" s="323"/>
      <c r="L77" s="335"/>
      <c r="M77" s="323"/>
      <c r="N77" s="323"/>
      <c r="O77" s="323"/>
      <c r="P77" s="323"/>
      <c r="Q77" s="323"/>
      <c r="R77" s="323"/>
      <c r="S77" s="323"/>
      <c r="T77" s="323"/>
      <c r="U77" s="323"/>
      <c r="V77" s="323"/>
      <c r="W77" s="323"/>
      <c r="X77" s="323">
        <v>0.04</v>
      </c>
      <c r="Y77" s="323"/>
      <c r="Z77" s="323"/>
      <c r="AA77" s="323"/>
      <c r="AB77" s="323"/>
      <c r="AC77" s="323"/>
      <c r="AD77" s="323"/>
      <c r="AE77" s="323"/>
      <c r="AF77" s="323"/>
      <c r="AG77" s="323"/>
      <c r="AH77" s="65" t="s">
        <v>34</v>
      </c>
      <c r="AI77" s="313" t="s">
        <v>700</v>
      </c>
      <c r="AJ77" s="274"/>
      <c r="AK77" s="246"/>
      <c r="AL77" s="241"/>
      <c r="AS77" s="353" t="s">
        <v>642</v>
      </c>
    </row>
    <row r="78" spans="1:45" s="90" customFormat="1" ht="24.95" customHeight="1" x14ac:dyDescent="0.25">
      <c r="A78" s="329" t="s">
        <v>350</v>
      </c>
      <c r="B78" s="312" t="s">
        <v>698</v>
      </c>
      <c r="C78" s="65">
        <f t="shared" si="22"/>
        <v>0.22</v>
      </c>
      <c r="D78" s="331"/>
      <c r="E78" s="323"/>
      <c r="F78" s="323">
        <v>0.22</v>
      </c>
      <c r="G78" s="323"/>
      <c r="H78" s="323"/>
      <c r="I78" s="323"/>
      <c r="J78" s="323"/>
      <c r="K78" s="323"/>
      <c r="L78" s="335"/>
      <c r="M78" s="323"/>
      <c r="N78" s="323"/>
      <c r="O78" s="323"/>
      <c r="P78" s="323"/>
      <c r="Q78" s="323"/>
      <c r="R78" s="323"/>
      <c r="S78" s="323"/>
      <c r="T78" s="323"/>
      <c r="U78" s="323"/>
      <c r="V78" s="323"/>
      <c r="W78" s="323"/>
      <c r="X78" s="323"/>
      <c r="Y78" s="323"/>
      <c r="Z78" s="323"/>
      <c r="AA78" s="323"/>
      <c r="AB78" s="323"/>
      <c r="AC78" s="323"/>
      <c r="AD78" s="323"/>
      <c r="AE78" s="323"/>
      <c r="AF78" s="323"/>
      <c r="AG78" s="323"/>
      <c r="AH78" s="65" t="s">
        <v>55</v>
      </c>
      <c r="AI78" s="313" t="s">
        <v>719</v>
      </c>
      <c r="AJ78" s="274"/>
      <c r="AK78" s="246"/>
      <c r="AL78" s="241"/>
      <c r="AS78" s="353" t="s">
        <v>846</v>
      </c>
    </row>
    <row r="79" spans="1:45" ht="24.95" customHeight="1" x14ac:dyDescent="0.3">
      <c r="A79" s="42">
        <v>8</v>
      </c>
      <c r="B79" s="328" t="s">
        <v>246</v>
      </c>
      <c r="C79" s="314">
        <f t="shared" si="22"/>
        <v>5.5</v>
      </c>
      <c r="D79" s="315">
        <f t="shared" ref="D79" si="27">SUM(D80:D80)</f>
        <v>0</v>
      </c>
      <c r="E79" s="315">
        <f t="shared" ref="E79" si="28">SUM(E80:E80)</f>
        <v>0</v>
      </c>
      <c r="F79" s="315">
        <f t="shared" ref="F79" si="29">SUM(F80:F80)</f>
        <v>0</v>
      </c>
      <c r="G79" s="315">
        <f t="shared" ref="G79" si="30">SUM(G80:G80)</f>
        <v>0</v>
      </c>
      <c r="H79" s="314">
        <f t="shared" ref="H79" si="31">SUM(H80:H80)</f>
        <v>5.5</v>
      </c>
      <c r="I79" s="315">
        <f t="shared" ref="I79" si="32">SUM(I80:I80)</f>
        <v>0</v>
      </c>
      <c r="J79" s="315">
        <f t="shared" ref="J79" si="33">SUM(J80:J80)</f>
        <v>0</v>
      </c>
      <c r="K79" s="315">
        <f t="shared" ref="K79" si="34">SUM(K80:K80)</f>
        <v>0</v>
      </c>
      <c r="L79" s="315">
        <f t="shared" ref="L79" si="35">SUM(L80:L80)</f>
        <v>0</v>
      </c>
      <c r="M79" s="315">
        <f t="shared" ref="M79" si="36">SUM(M80:M80)</f>
        <v>0</v>
      </c>
      <c r="N79" s="315">
        <f t="shared" ref="N79" si="37">SUM(N80:N80)</f>
        <v>0</v>
      </c>
      <c r="O79" s="315">
        <f t="shared" ref="O79" si="38">SUM(O80:O80)</f>
        <v>0</v>
      </c>
      <c r="P79" s="315">
        <f t="shared" ref="P79" si="39">SUM(P80:P80)</f>
        <v>0</v>
      </c>
      <c r="Q79" s="315">
        <f t="shared" ref="Q79" si="40">SUM(Q80:Q80)</f>
        <v>0</v>
      </c>
      <c r="R79" s="315">
        <f t="shared" ref="R79" si="41">SUM(R80:R80)</f>
        <v>0</v>
      </c>
      <c r="S79" s="315">
        <f t="shared" ref="S79" si="42">SUM(S80:S80)</f>
        <v>0</v>
      </c>
      <c r="T79" s="315">
        <f t="shared" ref="T79" si="43">SUM(T80:T80)</f>
        <v>0</v>
      </c>
      <c r="U79" s="315">
        <f t="shared" ref="U79" si="44">SUM(U80:U80)</f>
        <v>0</v>
      </c>
      <c r="V79" s="315">
        <f t="shared" ref="V79" si="45">SUM(V80:V80)</f>
        <v>0</v>
      </c>
      <c r="W79" s="315">
        <f t="shared" ref="W79" si="46">SUM(W80:W80)</f>
        <v>0</v>
      </c>
      <c r="X79" s="315">
        <f t="shared" ref="X79" si="47">SUM(X80:X80)</f>
        <v>0</v>
      </c>
      <c r="Y79" s="315">
        <f t="shared" ref="Y79" si="48">SUM(Y80:Y80)</f>
        <v>0</v>
      </c>
      <c r="Z79" s="315">
        <f t="shared" ref="Z79" si="49">SUM(Z80:Z80)</f>
        <v>0</v>
      </c>
      <c r="AA79" s="315">
        <f t="shared" ref="AA79" si="50">SUM(AA80:AA80)</f>
        <v>0</v>
      </c>
      <c r="AB79" s="315">
        <f t="shared" ref="AB79" si="51">SUM(AB80:AB80)</f>
        <v>0</v>
      </c>
      <c r="AC79" s="315">
        <f t="shared" ref="AC79" si="52">SUM(AC80:AC80)</f>
        <v>0</v>
      </c>
      <c r="AD79" s="315">
        <f t="shared" ref="AD79" si="53">SUM(AD80:AD80)</f>
        <v>0</v>
      </c>
      <c r="AE79" s="315">
        <f t="shared" ref="AE79" si="54">SUM(AE80:AE80)</f>
        <v>0</v>
      </c>
      <c r="AF79" s="315">
        <f t="shared" ref="AF79" si="55">SUM(AF80:AF80)</f>
        <v>0</v>
      </c>
      <c r="AG79" s="315">
        <f t="shared" ref="AG79" si="56">SUM(AG80:AG80)</f>
        <v>0</v>
      </c>
      <c r="AH79" s="65"/>
      <c r="AI79" s="318"/>
      <c r="AJ79" s="274"/>
      <c r="AK79" s="268"/>
      <c r="AL79" s="241"/>
    </row>
    <row r="80" spans="1:45" s="90" customFormat="1" ht="24.95" customHeight="1" x14ac:dyDescent="0.3">
      <c r="A80" s="329" t="s">
        <v>140</v>
      </c>
      <c r="B80" s="343" t="s">
        <v>256</v>
      </c>
      <c r="C80" s="65">
        <f t="shared" si="22"/>
        <v>5.5</v>
      </c>
      <c r="D80" s="323"/>
      <c r="E80" s="323"/>
      <c r="F80" s="323"/>
      <c r="G80" s="323"/>
      <c r="H80" s="65">
        <v>5.5</v>
      </c>
      <c r="I80" s="323"/>
      <c r="J80" s="323"/>
      <c r="K80" s="323"/>
      <c r="L80" s="335">
        <f t="shared" si="18"/>
        <v>0</v>
      </c>
      <c r="M80" s="323"/>
      <c r="N80" s="323"/>
      <c r="O80" s="323"/>
      <c r="P80" s="323"/>
      <c r="Q80" s="323"/>
      <c r="R80" s="323"/>
      <c r="S80" s="323"/>
      <c r="T80" s="323"/>
      <c r="U80" s="323"/>
      <c r="V80" s="323"/>
      <c r="W80" s="323"/>
      <c r="X80" s="323"/>
      <c r="Y80" s="323"/>
      <c r="Z80" s="323"/>
      <c r="AA80" s="323"/>
      <c r="AB80" s="323"/>
      <c r="AC80" s="323"/>
      <c r="AD80" s="323"/>
      <c r="AE80" s="323"/>
      <c r="AF80" s="323"/>
      <c r="AG80" s="323"/>
      <c r="AH80" s="331" t="s">
        <v>255</v>
      </c>
      <c r="AI80" s="318"/>
      <c r="AJ80" s="274"/>
      <c r="AK80" s="268"/>
      <c r="AL80" s="241"/>
      <c r="AS80" s="353"/>
    </row>
    <row r="81" spans="1:45" ht="24.95" customHeight="1" x14ac:dyDescent="0.3">
      <c r="A81" s="42">
        <v>9</v>
      </c>
      <c r="B81" s="328" t="s">
        <v>119</v>
      </c>
      <c r="C81" s="314">
        <f t="shared" si="22"/>
        <v>0.71</v>
      </c>
      <c r="D81" s="314">
        <f t="shared" ref="D81:AG81" si="57">SUM(D82:D84)</f>
        <v>0</v>
      </c>
      <c r="E81" s="315">
        <f t="shared" si="57"/>
        <v>0</v>
      </c>
      <c r="F81" s="314">
        <f t="shared" si="57"/>
        <v>0</v>
      </c>
      <c r="G81" s="315">
        <f t="shared" si="57"/>
        <v>0</v>
      </c>
      <c r="H81" s="315">
        <f t="shared" si="57"/>
        <v>0</v>
      </c>
      <c r="I81" s="315">
        <f t="shared" si="57"/>
        <v>0</v>
      </c>
      <c r="J81" s="315">
        <f t="shared" si="57"/>
        <v>0</v>
      </c>
      <c r="K81" s="315">
        <f t="shared" si="57"/>
        <v>0</v>
      </c>
      <c r="L81" s="314">
        <f t="shared" si="57"/>
        <v>0.71</v>
      </c>
      <c r="M81" s="315">
        <f t="shared" si="57"/>
        <v>0</v>
      </c>
      <c r="N81" s="315">
        <f t="shared" si="57"/>
        <v>0</v>
      </c>
      <c r="O81" s="315">
        <f t="shared" si="57"/>
        <v>0</v>
      </c>
      <c r="P81" s="315">
        <f t="shared" si="57"/>
        <v>0</v>
      </c>
      <c r="Q81" s="315">
        <f t="shared" si="57"/>
        <v>0</v>
      </c>
      <c r="R81" s="315">
        <f t="shared" si="57"/>
        <v>0</v>
      </c>
      <c r="S81" s="315">
        <f t="shared" si="57"/>
        <v>0.5</v>
      </c>
      <c r="T81" s="315">
        <f t="shared" si="57"/>
        <v>0</v>
      </c>
      <c r="U81" s="315">
        <f t="shared" si="57"/>
        <v>0</v>
      </c>
      <c r="V81" s="315">
        <f t="shared" si="57"/>
        <v>0</v>
      </c>
      <c r="W81" s="315">
        <f t="shared" si="57"/>
        <v>0.21</v>
      </c>
      <c r="X81" s="315">
        <f t="shared" si="57"/>
        <v>0</v>
      </c>
      <c r="Y81" s="315">
        <f t="shared" si="57"/>
        <v>0</v>
      </c>
      <c r="Z81" s="315">
        <f t="shared" si="57"/>
        <v>0</v>
      </c>
      <c r="AA81" s="315">
        <f t="shared" si="57"/>
        <v>0</v>
      </c>
      <c r="AB81" s="315">
        <f t="shared" si="57"/>
        <v>0</v>
      </c>
      <c r="AC81" s="315">
        <f t="shared" si="57"/>
        <v>0</v>
      </c>
      <c r="AD81" s="315">
        <f t="shared" si="57"/>
        <v>0</v>
      </c>
      <c r="AE81" s="315">
        <f t="shared" si="57"/>
        <v>0</v>
      </c>
      <c r="AF81" s="315">
        <f t="shared" si="57"/>
        <v>0</v>
      </c>
      <c r="AG81" s="315">
        <f t="shared" si="57"/>
        <v>0</v>
      </c>
      <c r="AH81" s="323"/>
      <c r="AI81" s="318"/>
      <c r="AJ81" s="274"/>
      <c r="AK81" s="268"/>
      <c r="AL81" s="241"/>
    </row>
    <row r="82" spans="1:45" s="86" customFormat="1" ht="24.95" customHeight="1" x14ac:dyDescent="0.25">
      <c r="A82" s="329" t="s">
        <v>142</v>
      </c>
      <c r="B82" s="319" t="s">
        <v>66</v>
      </c>
      <c r="C82" s="65">
        <f t="shared" si="22"/>
        <v>0.1</v>
      </c>
      <c r="D82" s="323"/>
      <c r="E82" s="323"/>
      <c r="F82" s="323"/>
      <c r="G82" s="323"/>
      <c r="H82" s="323"/>
      <c r="I82" s="323"/>
      <c r="J82" s="323"/>
      <c r="K82" s="323"/>
      <c r="L82" s="65">
        <f t="shared" si="18"/>
        <v>0.1</v>
      </c>
      <c r="M82" s="323"/>
      <c r="N82" s="323"/>
      <c r="O82" s="323"/>
      <c r="P82" s="323"/>
      <c r="Q82" s="323"/>
      <c r="R82" s="323"/>
      <c r="S82" s="65">
        <v>0.1</v>
      </c>
      <c r="T82" s="323"/>
      <c r="U82" s="323"/>
      <c r="V82" s="323"/>
      <c r="W82" s="323"/>
      <c r="X82" s="323"/>
      <c r="Y82" s="323"/>
      <c r="Z82" s="323"/>
      <c r="AA82" s="323"/>
      <c r="AB82" s="323"/>
      <c r="AC82" s="323"/>
      <c r="AD82" s="323"/>
      <c r="AE82" s="323"/>
      <c r="AF82" s="323"/>
      <c r="AG82" s="323"/>
      <c r="AH82" s="323" t="s">
        <v>43</v>
      </c>
      <c r="AI82" s="313" t="s">
        <v>633</v>
      </c>
      <c r="AJ82" s="274" t="s">
        <v>26</v>
      </c>
      <c r="AK82" s="246" t="s">
        <v>166</v>
      </c>
      <c r="AL82" s="241"/>
      <c r="AS82" s="353" t="s">
        <v>642</v>
      </c>
    </row>
    <row r="83" spans="1:45" s="86" customFormat="1" ht="24.95" customHeight="1" x14ac:dyDescent="0.3">
      <c r="A83" s="329" t="s">
        <v>813</v>
      </c>
      <c r="B83" s="312" t="s">
        <v>309</v>
      </c>
      <c r="C83" s="65">
        <f t="shared" si="22"/>
        <v>0.4</v>
      </c>
      <c r="D83" s="323"/>
      <c r="E83" s="323"/>
      <c r="F83" s="323"/>
      <c r="G83" s="323"/>
      <c r="H83" s="65"/>
      <c r="I83" s="65"/>
      <c r="J83" s="323"/>
      <c r="K83" s="323"/>
      <c r="L83" s="65">
        <f t="shared" si="18"/>
        <v>0.4</v>
      </c>
      <c r="M83" s="323"/>
      <c r="N83" s="323"/>
      <c r="O83" s="323"/>
      <c r="P83" s="323"/>
      <c r="Q83" s="323"/>
      <c r="R83" s="323"/>
      <c r="S83" s="323">
        <v>0.4</v>
      </c>
      <c r="T83" s="323"/>
      <c r="U83" s="323"/>
      <c r="V83" s="323"/>
      <c r="W83" s="323"/>
      <c r="X83" s="323"/>
      <c r="Y83" s="323"/>
      <c r="Z83" s="323"/>
      <c r="AA83" s="323"/>
      <c r="AB83" s="323"/>
      <c r="AC83" s="323"/>
      <c r="AD83" s="323"/>
      <c r="AE83" s="323"/>
      <c r="AF83" s="323"/>
      <c r="AG83" s="323"/>
      <c r="AH83" s="329" t="s">
        <v>47</v>
      </c>
      <c r="AI83" s="318" t="s">
        <v>631</v>
      </c>
      <c r="AJ83" s="274"/>
      <c r="AK83" s="268" t="s">
        <v>549</v>
      </c>
      <c r="AL83" s="241"/>
      <c r="AS83" s="353" t="s">
        <v>847</v>
      </c>
    </row>
    <row r="84" spans="1:45" s="86" customFormat="1" ht="24.95" customHeight="1" x14ac:dyDescent="0.3">
      <c r="A84" s="329" t="s">
        <v>814</v>
      </c>
      <c r="B84" s="312" t="s">
        <v>805</v>
      </c>
      <c r="C84" s="65">
        <f t="shared" si="22"/>
        <v>0.21</v>
      </c>
      <c r="D84" s="323"/>
      <c r="E84" s="323"/>
      <c r="F84" s="323"/>
      <c r="G84" s="323"/>
      <c r="H84" s="65"/>
      <c r="I84" s="65"/>
      <c r="J84" s="323"/>
      <c r="K84" s="323"/>
      <c r="L84" s="65">
        <f t="shared" si="18"/>
        <v>0.21</v>
      </c>
      <c r="M84" s="323"/>
      <c r="N84" s="323"/>
      <c r="O84" s="323"/>
      <c r="P84" s="323"/>
      <c r="Q84" s="323"/>
      <c r="R84" s="323"/>
      <c r="S84" s="323"/>
      <c r="T84" s="323"/>
      <c r="U84" s="323"/>
      <c r="V84" s="323"/>
      <c r="W84" s="323">
        <v>0.21</v>
      </c>
      <c r="X84" s="323"/>
      <c r="Y84" s="323"/>
      <c r="Z84" s="323"/>
      <c r="AA84" s="323"/>
      <c r="AB84" s="323"/>
      <c r="AC84" s="323"/>
      <c r="AD84" s="323"/>
      <c r="AE84" s="323"/>
      <c r="AF84" s="323"/>
      <c r="AG84" s="323"/>
      <c r="AH84" s="329" t="s">
        <v>49</v>
      </c>
      <c r="AI84" s="318" t="s">
        <v>632</v>
      </c>
      <c r="AJ84" s="274"/>
      <c r="AK84" s="268" t="s">
        <v>531</v>
      </c>
      <c r="AL84" s="241"/>
      <c r="AS84" s="353" t="s">
        <v>642</v>
      </c>
    </row>
    <row r="85" spans="1:45" ht="42.75" customHeight="1" x14ac:dyDescent="0.3">
      <c r="A85" s="334" t="s">
        <v>144</v>
      </c>
      <c r="B85" s="333" t="s">
        <v>382</v>
      </c>
      <c r="C85" s="323"/>
      <c r="D85" s="323"/>
      <c r="E85" s="323"/>
      <c r="F85" s="323"/>
      <c r="G85" s="323"/>
      <c r="H85" s="65"/>
      <c r="I85" s="65"/>
      <c r="J85" s="323"/>
      <c r="K85" s="323"/>
      <c r="L85" s="335">
        <f t="shared" ref="L85:L118" si="58">SUM(M85:W85)</f>
        <v>0</v>
      </c>
      <c r="M85" s="323"/>
      <c r="N85" s="323"/>
      <c r="O85" s="323"/>
      <c r="P85" s="323"/>
      <c r="Q85" s="323"/>
      <c r="R85" s="323"/>
      <c r="S85" s="323"/>
      <c r="T85" s="323"/>
      <c r="U85" s="323"/>
      <c r="V85" s="323"/>
      <c r="W85" s="323"/>
      <c r="X85" s="323"/>
      <c r="Y85" s="323"/>
      <c r="Z85" s="323"/>
      <c r="AA85" s="323"/>
      <c r="AB85" s="323"/>
      <c r="AC85" s="323"/>
      <c r="AD85" s="323"/>
      <c r="AE85" s="323"/>
      <c r="AF85" s="323"/>
      <c r="AG85" s="323"/>
      <c r="AH85" s="323"/>
      <c r="AI85" s="318"/>
      <c r="AJ85" s="274"/>
      <c r="AK85" s="268"/>
      <c r="AL85" s="241"/>
    </row>
    <row r="86" spans="1:45" ht="24.95" customHeight="1" x14ac:dyDescent="0.3">
      <c r="A86" s="42">
        <v>1</v>
      </c>
      <c r="B86" s="328" t="s">
        <v>147</v>
      </c>
      <c r="C86" s="314">
        <f t="shared" ref="C86:C90" si="59">SUM(D86:L86)+SUM(X86:AG86)</f>
        <v>25</v>
      </c>
      <c r="D86" s="315">
        <f>SUM(D87)</f>
        <v>0</v>
      </c>
      <c r="E86" s="315">
        <f t="shared" ref="E86:AG86" si="60">SUM(E87)</f>
        <v>0</v>
      </c>
      <c r="F86" s="315">
        <f t="shared" si="60"/>
        <v>0</v>
      </c>
      <c r="G86" s="315">
        <f t="shared" si="60"/>
        <v>0</v>
      </c>
      <c r="H86" s="315">
        <f t="shared" si="60"/>
        <v>0</v>
      </c>
      <c r="I86" s="315">
        <f t="shared" si="60"/>
        <v>0</v>
      </c>
      <c r="J86" s="315">
        <f t="shared" si="60"/>
        <v>0</v>
      </c>
      <c r="K86" s="315">
        <f t="shared" si="60"/>
        <v>0</v>
      </c>
      <c r="L86" s="315">
        <f t="shared" si="60"/>
        <v>0</v>
      </c>
      <c r="M86" s="315">
        <f t="shared" si="60"/>
        <v>0</v>
      </c>
      <c r="N86" s="315">
        <f t="shared" si="60"/>
        <v>0</v>
      </c>
      <c r="O86" s="315">
        <f t="shared" si="60"/>
        <v>0</v>
      </c>
      <c r="P86" s="315">
        <f t="shared" si="60"/>
        <v>0</v>
      </c>
      <c r="Q86" s="315">
        <f t="shared" si="60"/>
        <v>0</v>
      </c>
      <c r="R86" s="315">
        <f t="shared" si="60"/>
        <v>0</v>
      </c>
      <c r="S86" s="315">
        <f t="shared" si="60"/>
        <v>0</v>
      </c>
      <c r="T86" s="315">
        <f t="shared" si="60"/>
        <v>0</v>
      </c>
      <c r="U86" s="315">
        <f t="shared" si="60"/>
        <v>0</v>
      </c>
      <c r="V86" s="315">
        <f t="shared" si="60"/>
        <v>0</v>
      </c>
      <c r="W86" s="315">
        <f t="shared" si="60"/>
        <v>0</v>
      </c>
      <c r="X86" s="315">
        <f t="shared" si="60"/>
        <v>0</v>
      </c>
      <c r="Y86" s="315">
        <f t="shared" si="60"/>
        <v>0</v>
      </c>
      <c r="Z86" s="315">
        <f t="shared" si="60"/>
        <v>0</v>
      </c>
      <c r="AA86" s="315">
        <f t="shared" si="60"/>
        <v>0</v>
      </c>
      <c r="AB86" s="315">
        <f t="shared" si="60"/>
        <v>0</v>
      </c>
      <c r="AC86" s="315">
        <f t="shared" si="60"/>
        <v>0</v>
      </c>
      <c r="AD86" s="315">
        <f t="shared" si="60"/>
        <v>0</v>
      </c>
      <c r="AE86" s="315">
        <f t="shared" si="60"/>
        <v>0</v>
      </c>
      <c r="AF86" s="315">
        <f t="shared" si="60"/>
        <v>0</v>
      </c>
      <c r="AG86" s="315">
        <f t="shared" si="60"/>
        <v>25</v>
      </c>
      <c r="AH86" s="323"/>
      <c r="AI86" s="318"/>
      <c r="AJ86" s="274"/>
      <c r="AK86" s="268"/>
      <c r="AL86" s="241"/>
    </row>
    <row r="87" spans="1:45" s="90" customFormat="1" ht="24.95" customHeight="1" x14ac:dyDescent="0.3">
      <c r="A87" s="329" t="s">
        <v>129</v>
      </c>
      <c r="B87" s="343" t="s">
        <v>147</v>
      </c>
      <c r="C87" s="65">
        <f t="shared" si="59"/>
        <v>25</v>
      </c>
      <c r="D87" s="323"/>
      <c r="E87" s="323"/>
      <c r="F87" s="323"/>
      <c r="G87" s="323"/>
      <c r="H87" s="65"/>
      <c r="I87" s="65"/>
      <c r="J87" s="323"/>
      <c r="K87" s="323"/>
      <c r="L87" s="315"/>
      <c r="M87" s="323"/>
      <c r="N87" s="323"/>
      <c r="O87" s="323"/>
      <c r="P87" s="323"/>
      <c r="Q87" s="323"/>
      <c r="R87" s="323"/>
      <c r="S87" s="323"/>
      <c r="T87" s="323"/>
      <c r="U87" s="323"/>
      <c r="V87" s="323"/>
      <c r="W87" s="323"/>
      <c r="X87" s="323"/>
      <c r="Y87" s="323"/>
      <c r="Z87" s="323"/>
      <c r="AA87" s="323"/>
      <c r="AB87" s="323"/>
      <c r="AC87" s="323"/>
      <c r="AD87" s="323"/>
      <c r="AE87" s="323"/>
      <c r="AF87" s="323"/>
      <c r="AG87" s="323">
        <v>25</v>
      </c>
      <c r="AH87" s="331" t="s">
        <v>255</v>
      </c>
      <c r="AI87" s="318"/>
      <c r="AJ87" s="274"/>
      <c r="AK87" s="268"/>
      <c r="AL87" s="241"/>
      <c r="AS87" s="353"/>
    </row>
    <row r="88" spans="1:45" ht="24.95" customHeight="1" x14ac:dyDescent="0.3">
      <c r="A88" s="42">
        <v>2</v>
      </c>
      <c r="B88" s="328" t="s">
        <v>30</v>
      </c>
      <c r="C88" s="314">
        <f t="shared" si="59"/>
        <v>20</v>
      </c>
      <c r="D88" s="315">
        <f t="shared" ref="D88:AG88" si="61">SUM(D89:D89)</f>
        <v>0</v>
      </c>
      <c r="E88" s="315">
        <f t="shared" si="61"/>
        <v>5</v>
      </c>
      <c r="F88" s="315">
        <f t="shared" si="61"/>
        <v>0</v>
      </c>
      <c r="G88" s="315">
        <f t="shared" si="61"/>
        <v>0</v>
      </c>
      <c r="H88" s="315">
        <f t="shared" si="61"/>
        <v>5</v>
      </c>
      <c r="I88" s="315">
        <f t="shared" si="61"/>
        <v>0</v>
      </c>
      <c r="J88" s="315">
        <f t="shared" si="61"/>
        <v>0</v>
      </c>
      <c r="K88" s="315">
        <f t="shared" si="61"/>
        <v>0</v>
      </c>
      <c r="L88" s="315">
        <f t="shared" si="61"/>
        <v>0</v>
      </c>
      <c r="M88" s="315">
        <f t="shared" si="61"/>
        <v>0</v>
      </c>
      <c r="N88" s="315">
        <f t="shared" si="61"/>
        <v>0</v>
      </c>
      <c r="O88" s="315">
        <f t="shared" si="61"/>
        <v>0</v>
      </c>
      <c r="P88" s="315">
        <f t="shared" si="61"/>
        <v>0</v>
      </c>
      <c r="Q88" s="315">
        <f t="shared" si="61"/>
        <v>0</v>
      </c>
      <c r="R88" s="315">
        <f t="shared" si="61"/>
        <v>0</v>
      </c>
      <c r="S88" s="315">
        <f t="shared" si="61"/>
        <v>0</v>
      </c>
      <c r="T88" s="315">
        <f t="shared" si="61"/>
        <v>0</v>
      </c>
      <c r="U88" s="315">
        <f t="shared" si="61"/>
        <v>0</v>
      </c>
      <c r="V88" s="315">
        <f t="shared" si="61"/>
        <v>0</v>
      </c>
      <c r="W88" s="315">
        <f t="shared" si="61"/>
        <v>0</v>
      </c>
      <c r="X88" s="315">
        <f t="shared" si="61"/>
        <v>0</v>
      </c>
      <c r="Y88" s="315">
        <f t="shared" si="61"/>
        <v>0</v>
      </c>
      <c r="Z88" s="315">
        <f t="shared" si="61"/>
        <v>0</v>
      </c>
      <c r="AA88" s="315">
        <f t="shared" si="61"/>
        <v>0</v>
      </c>
      <c r="AB88" s="315">
        <f t="shared" si="61"/>
        <v>0</v>
      </c>
      <c r="AC88" s="315">
        <f t="shared" si="61"/>
        <v>0</v>
      </c>
      <c r="AD88" s="315">
        <f t="shared" si="61"/>
        <v>0</v>
      </c>
      <c r="AE88" s="315">
        <f t="shared" si="61"/>
        <v>0</v>
      </c>
      <c r="AF88" s="315">
        <f t="shared" si="61"/>
        <v>0</v>
      </c>
      <c r="AG88" s="315">
        <f t="shared" si="61"/>
        <v>10</v>
      </c>
      <c r="AH88" s="323"/>
      <c r="AI88" s="318"/>
      <c r="AJ88" s="274"/>
      <c r="AK88" s="268"/>
      <c r="AL88" s="241"/>
    </row>
    <row r="89" spans="1:45" s="90" customFormat="1" ht="24.95" customHeight="1" x14ac:dyDescent="0.3">
      <c r="A89" s="329" t="s">
        <v>130</v>
      </c>
      <c r="B89" s="343" t="s">
        <v>30</v>
      </c>
      <c r="C89" s="65">
        <f t="shared" si="59"/>
        <v>20</v>
      </c>
      <c r="D89" s="323"/>
      <c r="E89" s="65">
        <v>5</v>
      </c>
      <c r="F89" s="323"/>
      <c r="G89" s="323"/>
      <c r="H89" s="65">
        <v>5</v>
      </c>
      <c r="I89" s="65"/>
      <c r="J89" s="323"/>
      <c r="K89" s="323"/>
      <c r="L89" s="335"/>
      <c r="M89" s="323"/>
      <c r="N89" s="323"/>
      <c r="O89" s="323"/>
      <c r="P89" s="323"/>
      <c r="Q89" s="323"/>
      <c r="R89" s="323"/>
      <c r="S89" s="323"/>
      <c r="T89" s="323"/>
      <c r="U89" s="323"/>
      <c r="V89" s="323"/>
      <c r="W89" s="323"/>
      <c r="X89" s="323"/>
      <c r="Y89" s="323"/>
      <c r="Z89" s="323"/>
      <c r="AA89" s="323"/>
      <c r="AB89" s="323"/>
      <c r="AC89" s="323"/>
      <c r="AD89" s="323"/>
      <c r="AE89" s="323"/>
      <c r="AF89" s="323"/>
      <c r="AG89" s="323">
        <v>10</v>
      </c>
      <c r="AH89" s="331" t="s">
        <v>255</v>
      </c>
      <c r="AI89" s="318" t="s">
        <v>822</v>
      </c>
      <c r="AJ89" s="274"/>
      <c r="AK89" s="268"/>
      <c r="AL89" s="241"/>
      <c r="AS89" s="353"/>
    </row>
    <row r="90" spans="1:45" ht="24.95" customHeight="1" x14ac:dyDescent="0.3">
      <c r="A90" s="42">
        <v>3</v>
      </c>
      <c r="B90" s="328" t="s">
        <v>247</v>
      </c>
      <c r="C90" s="314">
        <f t="shared" si="59"/>
        <v>50</v>
      </c>
      <c r="D90" s="315">
        <f>SUM(D91)</f>
        <v>0</v>
      </c>
      <c r="E90" s="315">
        <f t="shared" ref="E90:AG90" si="62">SUM(E91)</f>
        <v>0</v>
      </c>
      <c r="F90" s="315">
        <f t="shared" si="62"/>
        <v>0</v>
      </c>
      <c r="G90" s="315">
        <f t="shared" si="62"/>
        <v>0</v>
      </c>
      <c r="H90" s="315">
        <f t="shared" si="62"/>
        <v>0</v>
      </c>
      <c r="I90" s="315">
        <f t="shared" si="62"/>
        <v>0</v>
      </c>
      <c r="J90" s="315">
        <f t="shared" si="62"/>
        <v>0</v>
      </c>
      <c r="K90" s="315">
        <f t="shared" si="62"/>
        <v>0</v>
      </c>
      <c r="L90" s="315">
        <f t="shared" si="62"/>
        <v>0</v>
      </c>
      <c r="M90" s="315">
        <f t="shared" si="62"/>
        <v>0</v>
      </c>
      <c r="N90" s="315">
        <f t="shared" si="62"/>
        <v>0</v>
      </c>
      <c r="O90" s="315">
        <f t="shared" si="62"/>
        <v>0</v>
      </c>
      <c r="P90" s="315">
        <f t="shared" si="62"/>
        <v>0</v>
      </c>
      <c r="Q90" s="315">
        <f t="shared" si="62"/>
        <v>0</v>
      </c>
      <c r="R90" s="315">
        <f t="shared" si="62"/>
        <v>0</v>
      </c>
      <c r="S90" s="315">
        <f t="shared" si="62"/>
        <v>0</v>
      </c>
      <c r="T90" s="315">
        <f t="shared" si="62"/>
        <v>0</v>
      </c>
      <c r="U90" s="315">
        <f t="shared" si="62"/>
        <v>0</v>
      </c>
      <c r="V90" s="315">
        <f t="shared" si="62"/>
        <v>0</v>
      </c>
      <c r="W90" s="315">
        <f t="shared" si="62"/>
        <v>0</v>
      </c>
      <c r="X90" s="315">
        <f t="shared" si="62"/>
        <v>0</v>
      </c>
      <c r="Y90" s="315">
        <f t="shared" si="62"/>
        <v>0</v>
      </c>
      <c r="Z90" s="315">
        <f t="shared" si="62"/>
        <v>0</v>
      </c>
      <c r="AA90" s="315">
        <f t="shared" si="62"/>
        <v>0</v>
      </c>
      <c r="AB90" s="315">
        <f t="shared" si="62"/>
        <v>0</v>
      </c>
      <c r="AC90" s="315">
        <f t="shared" si="62"/>
        <v>0</v>
      </c>
      <c r="AD90" s="315">
        <f t="shared" si="62"/>
        <v>0</v>
      </c>
      <c r="AE90" s="315">
        <f t="shared" si="62"/>
        <v>0</v>
      </c>
      <c r="AF90" s="315">
        <f t="shared" si="62"/>
        <v>0</v>
      </c>
      <c r="AG90" s="315">
        <f t="shared" si="62"/>
        <v>50</v>
      </c>
      <c r="AH90" s="323"/>
      <c r="AI90" s="318"/>
      <c r="AJ90" s="274"/>
      <c r="AK90" s="268"/>
      <c r="AL90" s="241"/>
    </row>
    <row r="91" spans="1:45" s="90" customFormat="1" ht="24.95" customHeight="1" x14ac:dyDescent="0.3">
      <c r="A91" s="329" t="s">
        <v>134</v>
      </c>
      <c r="B91" s="343" t="s">
        <v>247</v>
      </c>
      <c r="C91" s="65">
        <f t="shared" ref="C91" si="63">SUM(D91:L91)+SUM(X91:AG91)</f>
        <v>50</v>
      </c>
      <c r="D91" s="323"/>
      <c r="E91" s="323"/>
      <c r="F91" s="323"/>
      <c r="G91" s="323"/>
      <c r="H91" s="65"/>
      <c r="I91" s="65"/>
      <c r="J91" s="323"/>
      <c r="K91" s="323"/>
      <c r="L91" s="315"/>
      <c r="M91" s="323"/>
      <c r="N91" s="323"/>
      <c r="O91" s="323"/>
      <c r="P91" s="323"/>
      <c r="Q91" s="323"/>
      <c r="R91" s="323"/>
      <c r="S91" s="323"/>
      <c r="T91" s="323"/>
      <c r="U91" s="323"/>
      <c r="V91" s="323"/>
      <c r="W91" s="323"/>
      <c r="X91" s="323"/>
      <c r="Y91" s="323"/>
      <c r="Z91" s="323"/>
      <c r="AA91" s="323"/>
      <c r="AB91" s="323"/>
      <c r="AC91" s="323"/>
      <c r="AD91" s="323"/>
      <c r="AE91" s="323"/>
      <c r="AF91" s="323"/>
      <c r="AG91" s="323">
        <v>50</v>
      </c>
      <c r="AH91" s="331" t="s">
        <v>255</v>
      </c>
      <c r="AI91" s="318"/>
      <c r="AJ91" s="274"/>
      <c r="AK91" s="268"/>
      <c r="AL91" s="241"/>
      <c r="AS91" s="353"/>
    </row>
    <row r="92" spans="1:45" ht="24.95" customHeight="1" x14ac:dyDescent="0.3">
      <c r="A92" s="42">
        <v>4</v>
      </c>
      <c r="B92" s="328" t="s">
        <v>121</v>
      </c>
      <c r="C92" s="348">
        <f t="shared" ref="C92:C139" si="64">SUM(D92:L92)+SUM(X92:AG92)</f>
        <v>557.65</v>
      </c>
      <c r="D92" s="335">
        <f>SUM(D93:D99)</f>
        <v>0</v>
      </c>
      <c r="E92" s="335">
        <f t="shared" ref="E92:AG92" si="65">SUM(E93:E99)</f>
        <v>2.65</v>
      </c>
      <c r="F92" s="315">
        <f t="shared" si="65"/>
        <v>0.4</v>
      </c>
      <c r="G92" s="315">
        <f t="shared" si="65"/>
        <v>0</v>
      </c>
      <c r="H92" s="315">
        <f t="shared" si="65"/>
        <v>554.6</v>
      </c>
      <c r="I92" s="315">
        <f t="shared" si="65"/>
        <v>0</v>
      </c>
      <c r="J92" s="315">
        <f t="shared" si="65"/>
        <v>0</v>
      </c>
      <c r="K92" s="315">
        <f t="shared" si="65"/>
        <v>0</v>
      </c>
      <c r="L92" s="315">
        <f t="shared" si="65"/>
        <v>0</v>
      </c>
      <c r="M92" s="315">
        <f t="shared" si="65"/>
        <v>0</v>
      </c>
      <c r="N92" s="315">
        <f t="shared" si="65"/>
        <v>0</v>
      </c>
      <c r="O92" s="315">
        <f t="shared" si="65"/>
        <v>0</v>
      </c>
      <c r="P92" s="315">
        <f t="shared" si="65"/>
        <v>0</v>
      </c>
      <c r="Q92" s="315">
        <f t="shared" si="65"/>
        <v>0</v>
      </c>
      <c r="R92" s="315">
        <f t="shared" si="65"/>
        <v>0</v>
      </c>
      <c r="S92" s="315">
        <f t="shared" si="65"/>
        <v>0</v>
      </c>
      <c r="T92" s="315">
        <f t="shared" si="65"/>
        <v>0</v>
      </c>
      <c r="U92" s="315">
        <f t="shared" si="65"/>
        <v>0</v>
      </c>
      <c r="V92" s="315">
        <f t="shared" si="65"/>
        <v>0</v>
      </c>
      <c r="W92" s="315">
        <f t="shared" si="65"/>
        <v>0</v>
      </c>
      <c r="X92" s="315">
        <f t="shared" si="65"/>
        <v>0</v>
      </c>
      <c r="Y92" s="315">
        <f t="shared" si="65"/>
        <v>0</v>
      </c>
      <c r="Z92" s="315">
        <f t="shared" si="65"/>
        <v>0</v>
      </c>
      <c r="AA92" s="315">
        <f t="shared" si="65"/>
        <v>0</v>
      </c>
      <c r="AB92" s="315">
        <f t="shared" si="65"/>
        <v>0</v>
      </c>
      <c r="AC92" s="315">
        <f t="shared" si="65"/>
        <v>0</v>
      </c>
      <c r="AD92" s="315">
        <f t="shared" si="65"/>
        <v>0</v>
      </c>
      <c r="AE92" s="315">
        <f t="shared" si="65"/>
        <v>0</v>
      </c>
      <c r="AF92" s="315">
        <f t="shared" si="65"/>
        <v>0</v>
      </c>
      <c r="AG92" s="315">
        <f t="shared" si="65"/>
        <v>0</v>
      </c>
      <c r="AH92" s="329"/>
      <c r="AI92" s="318"/>
      <c r="AJ92" s="274"/>
      <c r="AK92" s="268"/>
      <c r="AL92" s="241"/>
      <c r="AR92" s="87" t="s">
        <v>642</v>
      </c>
    </row>
    <row r="93" spans="1:45" s="98" customFormat="1" ht="24.95" customHeight="1" x14ac:dyDescent="0.25">
      <c r="A93" s="329" t="s">
        <v>135</v>
      </c>
      <c r="B93" s="327" t="s">
        <v>803</v>
      </c>
      <c r="C93" s="65">
        <f t="shared" si="64"/>
        <v>250</v>
      </c>
      <c r="D93" s="323"/>
      <c r="E93" s="323"/>
      <c r="F93" s="323"/>
      <c r="G93" s="323"/>
      <c r="H93" s="65">
        <v>250</v>
      </c>
      <c r="I93" s="65"/>
      <c r="J93" s="323"/>
      <c r="K93" s="323"/>
      <c r="L93" s="335">
        <f t="shared" si="58"/>
        <v>0</v>
      </c>
      <c r="M93" s="323"/>
      <c r="N93" s="323"/>
      <c r="O93" s="323"/>
      <c r="P93" s="323"/>
      <c r="Q93" s="323"/>
      <c r="R93" s="323"/>
      <c r="S93" s="323"/>
      <c r="T93" s="323"/>
      <c r="U93" s="323"/>
      <c r="V93" s="323"/>
      <c r="W93" s="323"/>
      <c r="X93" s="323"/>
      <c r="Y93" s="323"/>
      <c r="Z93" s="323"/>
      <c r="AA93" s="323"/>
      <c r="AB93" s="323"/>
      <c r="AC93" s="323"/>
      <c r="AD93" s="323"/>
      <c r="AE93" s="323"/>
      <c r="AF93" s="323"/>
      <c r="AG93" s="323"/>
      <c r="AH93" s="329" t="s">
        <v>31</v>
      </c>
      <c r="AI93" s="339" t="s">
        <v>811</v>
      </c>
      <c r="AJ93" s="274" t="s">
        <v>3</v>
      </c>
      <c r="AK93" s="245" t="s">
        <v>170</v>
      </c>
      <c r="AL93" s="297"/>
      <c r="AR93" s="98" t="s">
        <v>642</v>
      </c>
      <c r="AS93" s="353"/>
    </row>
    <row r="94" spans="1:45" s="86" customFormat="1" ht="42.75" customHeight="1" x14ac:dyDescent="0.25">
      <c r="A94" s="329" t="s">
        <v>136</v>
      </c>
      <c r="B94" s="312" t="s">
        <v>680</v>
      </c>
      <c r="C94" s="65">
        <f t="shared" si="64"/>
        <v>23</v>
      </c>
      <c r="D94" s="323"/>
      <c r="E94" s="65"/>
      <c r="F94" s="65"/>
      <c r="G94" s="323"/>
      <c r="H94" s="323">
        <v>23</v>
      </c>
      <c r="I94" s="323"/>
      <c r="J94" s="323"/>
      <c r="K94" s="323"/>
      <c r="L94" s="335">
        <f t="shared" si="58"/>
        <v>0</v>
      </c>
      <c r="M94" s="323"/>
      <c r="N94" s="323"/>
      <c r="O94" s="323"/>
      <c r="P94" s="323"/>
      <c r="Q94" s="323"/>
      <c r="R94" s="323"/>
      <c r="S94" s="323"/>
      <c r="T94" s="323"/>
      <c r="U94" s="323"/>
      <c r="V94" s="323"/>
      <c r="W94" s="323"/>
      <c r="X94" s="323"/>
      <c r="Y94" s="323"/>
      <c r="Z94" s="323"/>
      <c r="AA94" s="323"/>
      <c r="AB94" s="323"/>
      <c r="AC94" s="323"/>
      <c r="AD94" s="323"/>
      <c r="AE94" s="323"/>
      <c r="AF94" s="323"/>
      <c r="AG94" s="323"/>
      <c r="AH94" s="323" t="s">
        <v>43</v>
      </c>
      <c r="AI94" s="313" t="s">
        <v>812</v>
      </c>
      <c r="AJ94" s="274" t="s">
        <v>3</v>
      </c>
      <c r="AK94" s="246" t="s">
        <v>167</v>
      </c>
      <c r="AL94" s="241">
        <v>25.23</v>
      </c>
      <c r="AR94" s="86" t="s">
        <v>642</v>
      </c>
      <c r="AS94" s="353" t="s">
        <v>642</v>
      </c>
    </row>
    <row r="95" spans="1:45" s="86" customFormat="1" ht="24.95" customHeight="1" x14ac:dyDescent="0.3">
      <c r="A95" s="329" t="s">
        <v>280</v>
      </c>
      <c r="B95" s="312" t="s">
        <v>804</v>
      </c>
      <c r="C95" s="65">
        <f t="shared" si="64"/>
        <v>220</v>
      </c>
      <c r="D95" s="323"/>
      <c r="E95" s="65"/>
      <c r="F95" s="65"/>
      <c r="G95" s="323"/>
      <c r="H95" s="323">
        <v>220</v>
      </c>
      <c r="I95" s="323"/>
      <c r="J95" s="323"/>
      <c r="K95" s="323"/>
      <c r="L95" s="335">
        <f t="shared" si="58"/>
        <v>0</v>
      </c>
      <c r="M95" s="323"/>
      <c r="N95" s="323"/>
      <c r="O95" s="323"/>
      <c r="P95" s="323"/>
      <c r="Q95" s="323"/>
      <c r="R95" s="323"/>
      <c r="S95" s="323"/>
      <c r="T95" s="323"/>
      <c r="U95" s="323"/>
      <c r="V95" s="323"/>
      <c r="W95" s="323"/>
      <c r="X95" s="323"/>
      <c r="Y95" s="323"/>
      <c r="Z95" s="323"/>
      <c r="AA95" s="323"/>
      <c r="AB95" s="323"/>
      <c r="AC95" s="323"/>
      <c r="AD95" s="323"/>
      <c r="AE95" s="323"/>
      <c r="AF95" s="323"/>
      <c r="AG95" s="323"/>
      <c r="AH95" s="323" t="s">
        <v>32</v>
      </c>
      <c r="AI95" s="361" t="s">
        <v>610</v>
      </c>
      <c r="AJ95" s="274"/>
      <c r="AK95" s="268" t="s">
        <v>534</v>
      </c>
      <c r="AL95" s="241"/>
      <c r="AS95" s="353" t="s">
        <v>642</v>
      </c>
    </row>
    <row r="96" spans="1:45" s="86" customFormat="1" ht="24.95" customHeight="1" x14ac:dyDescent="0.3">
      <c r="A96" s="329" t="s">
        <v>346</v>
      </c>
      <c r="B96" s="312" t="s">
        <v>825</v>
      </c>
      <c r="C96" s="65">
        <f t="shared" si="64"/>
        <v>1.25</v>
      </c>
      <c r="D96" s="323"/>
      <c r="E96" s="65">
        <v>1.25</v>
      </c>
      <c r="F96" s="65"/>
      <c r="G96" s="323"/>
      <c r="H96" s="323"/>
      <c r="I96" s="323"/>
      <c r="J96" s="323"/>
      <c r="K96" s="323"/>
      <c r="L96" s="335">
        <f t="shared" si="58"/>
        <v>0</v>
      </c>
      <c r="M96" s="323"/>
      <c r="N96" s="323"/>
      <c r="O96" s="323"/>
      <c r="P96" s="323"/>
      <c r="Q96" s="323"/>
      <c r="R96" s="323"/>
      <c r="S96" s="323"/>
      <c r="T96" s="323"/>
      <c r="U96" s="323"/>
      <c r="V96" s="323"/>
      <c r="W96" s="323"/>
      <c r="X96" s="323"/>
      <c r="Y96" s="323"/>
      <c r="Z96" s="323"/>
      <c r="AA96" s="323"/>
      <c r="AB96" s="323"/>
      <c r="AC96" s="323"/>
      <c r="AD96" s="323"/>
      <c r="AE96" s="323"/>
      <c r="AF96" s="323"/>
      <c r="AG96" s="323"/>
      <c r="AH96" s="323" t="s">
        <v>60</v>
      </c>
      <c r="AI96" s="318" t="s">
        <v>589</v>
      </c>
      <c r="AJ96" s="274"/>
      <c r="AK96" s="268" t="s">
        <v>525</v>
      </c>
      <c r="AL96" s="241"/>
      <c r="AS96" s="353"/>
    </row>
    <row r="97" spans="1:46" ht="24.95" customHeight="1" x14ac:dyDescent="0.3">
      <c r="A97" s="329" t="s">
        <v>281</v>
      </c>
      <c r="B97" s="312" t="s">
        <v>825</v>
      </c>
      <c r="C97" s="65">
        <f t="shared" ref="C97" si="66">SUM(D97:L97)+SUM(X97:AG97)</f>
        <v>1.7999999999999998</v>
      </c>
      <c r="D97" s="323"/>
      <c r="E97" s="65">
        <v>1.4</v>
      </c>
      <c r="F97" s="65">
        <v>0.4</v>
      </c>
      <c r="G97" s="323"/>
      <c r="H97" s="323"/>
      <c r="I97" s="323"/>
      <c r="J97" s="323"/>
      <c r="K97" s="323"/>
      <c r="L97" s="335">
        <f t="shared" si="58"/>
        <v>0</v>
      </c>
      <c r="M97" s="323"/>
      <c r="N97" s="323"/>
      <c r="O97" s="323"/>
      <c r="P97" s="323"/>
      <c r="Q97" s="323"/>
      <c r="R97" s="323"/>
      <c r="S97" s="323"/>
      <c r="T97" s="323"/>
      <c r="U97" s="323"/>
      <c r="V97" s="323"/>
      <c r="W97" s="323"/>
      <c r="X97" s="323"/>
      <c r="Y97" s="323"/>
      <c r="Z97" s="323"/>
      <c r="AA97" s="323"/>
      <c r="AB97" s="323"/>
      <c r="AC97" s="323"/>
      <c r="AD97" s="323"/>
      <c r="AE97" s="323"/>
      <c r="AF97" s="323"/>
      <c r="AG97" s="323"/>
      <c r="AH97" s="323" t="s">
        <v>38</v>
      </c>
      <c r="AI97" s="318" t="s">
        <v>773</v>
      </c>
      <c r="AJ97" s="274"/>
      <c r="AK97" s="268" t="s">
        <v>529</v>
      </c>
      <c r="AL97" s="241"/>
      <c r="AS97" s="353" t="s">
        <v>642</v>
      </c>
    </row>
    <row r="98" spans="1:46" ht="24.95" customHeight="1" x14ac:dyDescent="0.3">
      <c r="A98" s="329" t="s">
        <v>282</v>
      </c>
      <c r="B98" s="312" t="s">
        <v>825</v>
      </c>
      <c r="C98" s="65">
        <f t="shared" si="64"/>
        <v>1.6</v>
      </c>
      <c r="D98" s="323"/>
      <c r="E98" s="65"/>
      <c r="F98" s="65"/>
      <c r="G98" s="323"/>
      <c r="H98" s="323">
        <v>1.6</v>
      </c>
      <c r="I98" s="323"/>
      <c r="J98" s="323"/>
      <c r="K98" s="323"/>
      <c r="L98" s="335">
        <f t="shared" si="58"/>
        <v>0</v>
      </c>
      <c r="M98" s="323"/>
      <c r="N98" s="323"/>
      <c r="O98" s="323"/>
      <c r="P98" s="323"/>
      <c r="Q98" s="323"/>
      <c r="R98" s="323"/>
      <c r="S98" s="323"/>
      <c r="T98" s="323"/>
      <c r="U98" s="323"/>
      <c r="V98" s="323"/>
      <c r="W98" s="323"/>
      <c r="X98" s="323"/>
      <c r="Y98" s="323"/>
      <c r="Z98" s="323"/>
      <c r="AA98" s="323"/>
      <c r="AB98" s="323"/>
      <c r="AC98" s="323"/>
      <c r="AD98" s="323"/>
      <c r="AE98" s="323"/>
      <c r="AF98" s="323"/>
      <c r="AG98" s="323"/>
      <c r="AH98" s="323" t="s">
        <v>36</v>
      </c>
      <c r="AI98" s="318" t="s">
        <v>592</v>
      </c>
      <c r="AJ98" s="274"/>
      <c r="AK98" s="268" t="s">
        <v>519</v>
      </c>
      <c r="AL98" s="241"/>
      <c r="AS98" s="353" t="s">
        <v>642</v>
      </c>
    </row>
    <row r="99" spans="1:46" ht="24.95" customHeight="1" x14ac:dyDescent="0.3">
      <c r="A99" s="329" t="s">
        <v>283</v>
      </c>
      <c r="B99" s="312" t="s">
        <v>804</v>
      </c>
      <c r="C99" s="65">
        <f>SUM(D99:L99)+SUM(X99:AG99)</f>
        <v>60</v>
      </c>
      <c r="D99" s="323"/>
      <c r="E99" s="65"/>
      <c r="F99" s="65"/>
      <c r="G99" s="323"/>
      <c r="H99" s="323">
        <v>60</v>
      </c>
      <c r="I99" s="323"/>
      <c r="J99" s="323"/>
      <c r="K99" s="323"/>
      <c r="L99" s="335">
        <f t="shared" si="58"/>
        <v>0</v>
      </c>
      <c r="M99" s="323"/>
      <c r="N99" s="323"/>
      <c r="O99" s="323"/>
      <c r="P99" s="323"/>
      <c r="Q99" s="323"/>
      <c r="R99" s="323"/>
      <c r="S99" s="323"/>
      <c r="T99" s="323"/>
      <c r="U99" s="323"/>
      <c r="V99" s="323"/>
      <c r="W99" s="323"/>
      <c r="X99" s="323"/>
      <c r="Y99" s="323"/>
      <c r="Z99" s="323"/>
      <c r="AA99" s="323"/>
      <c r="AB99" s="323"/>
      <c r="AC99" s="323"/>
      <c r="AD99" s="323"/>
      <c r="AE99" s="323"/>
      <c r="AF99" s="323"/>
      <c r="AG99" s="323"/>
      <c r="AH99" s="331" t="s">
        <v>255</v>
      </c>
      <c r="AI99" s="318"/>
      <c r="AJ99" s="274"/>
      <c r="AK99" s="268"/>
      <c r="AL99" s="241"/>
    </row>
    <row r="100" spans="1:46" ht="27" customHeight="1" x14ac:dyDescent="0.3">
      <c r="A100" s="42">
        <v>5</v>
      </c>
      <c r="B100" s="321" t="s">
        <v>95</v>
      </c>
      <c r="C100" s="348">
        <f>SUM(D100:L100)+SUM(X100:AG100)</f>
        <v>43.86</v>
      </c>
      <c r="D100" s="335">
        <f t="shared" ref="D100:AG100" si="67">SUM(D101:D118)</f>
        <v>0.04</v>
      </c>
      <c r="E100" s="335">
        <f t="shared" si="67"/>
        <v>8.73</v>
      </c>
      <c r="F100" s="315">
        <f t="shared" si="67"/>
        <v>6.26</v>
      </c>
      <c r="G100" s="315">
        <f t="shared" si="67"/>
        <v>0</v>
      </c>
      <c r="H100" s="315">
        <f t="shared" si="67"/>
        <v>24.2</v>
      </c>
      <c r="I100" s="315">
        <f t="shared" si="67"/>
        <v>0</v>
      </c>
      <c r="J100" s="315">
        <f t="shared" si="67"/>
        <v>0</v>
      </c>
      <c r="K100" s="315">
        <f t="shared" si="67"/>
        <v>0</v>
      </c>
      <c r="L100" s="315">
        <f t="shared" si="67"/>
        <v>0.4</v>
      </c>
      <c r="M100" s="315">
        <f t="shared" si="67"/>
        <v>0</v>
      </c>
      <c r="N100" s="315">
        <f t="shared" si="67"/>
        <v>0.4</v>
      </c>
      <c r="O100" s="315">
        <f t="shared" si="67"/>
        <v>0</v>
      </c>
      <c r="P100" s="315">
        <f t="shared" si="67"/>
        <v>0</v>
      </c>
      <c r="Q100" s="315">
        <f t="shared" si="67"/>
        <v>0</v>
      </c>
      <c r="R100" s="315">
        <f t="shared" si="67"/>
        <v>0</v>
      </c>
      <c r="S100" s="315">
        <f t="shared" si="67"/>
        <v>0</v>
      </c>
      <c r="T100" s="315">
        <f t="shared" si="67"/>
        <v>0</v>
      </c>
      <c r="U100" s="315">
        <f t="shared" si="67"/>
        <v>0</v>
      </c>
      <c r="V100" s="315">
        <f t="shared" si="67"/>
        <v>0</v>
      </c>
      <c r="W100" s="315">
        <f t="shared" si="67"/>
        <v>0</v>
      </c>
      <c r="X100" s="315">
        <f t="shared" si="67"/>
        <v>0.04</v>
      </c>
      <c r="Y100" s="315">
        <f t="shared" si="67"/>
        <v>0</v>
      </c>
      <c r="Z100" s="315">
        <f t="shared" si="67"/>
        <v>0</v>
      </c>
      <c r="AA100" s="315">
        <f t="shared" si="67"/>
        <v>0</v>
      </c>
      <c r="AB100" s="315">
        <f t="shared" si="67"/>
        <v>0.11</v>
      </c>
      <c r="AC100" s="315">
        <f t="shared" si="67"/>
        <v>0.21</v>
      </c>
      <c r="AD100" s="315">
        <f t="shared" si="67"/>
        <v>0</v>
      </c>
      <c r="AE100" s="315">
        <f t="shared" si="67"/>
        <v>0</v>
      </c>
      <c r="AF100" s="315">
        <f t="shared" si="67"/>
        <v>1</v>
      </c>
      <c r="AG100" s="315">
        <f t="shared" si="67"/>
        <v>2.87</v>
      </c>
      <c r="AH100" s="65"/>
      <c r="AI100" s="318"/>
      <c r="AJ100" s="265"/>
      <c r="AK100" s="268"/>
      <c r="AL100" s="241"/>
      <c r="AR100" s="87" t="s">
        <v>642</v>
      </c>
    </row>
    <row r="101" spans="1:46" ht="24.95" customHeight="1" x14ac:dyDescent="0.3">
      <c r="A101" s="329" t="s">
        <v>137</v>
      </c>
      <c r="B101" s="312" t="s">
        <v>95</v>
      </c>
      <c r="C101" s="65">
        <f t="shared" si="64"/>
        <v>1.5</v>
      </c>
      <c r="D101" s="323"/>
      <c r="E101" s="323"/>
      <c r="F101" s="323"/>
      <c r="G101" s="323"/>
      <c r="H101" s="323">
        <v>1.5</v>
      </c>
      <c r="I101" s="323"/>
      <c r="J101" s="323"/>
      <c r="K101" s="323"/>
      <c r="L101" s="335">
        <f t="shared" si="58"/>
        <v>0</v>
      </c>
      <c r="M101" s="323"/>
      <c r="N101" s="323"/>
      <c r="O101" s="323"/>
      <c r="P101" s="323"/>
      <c r="Q101" s="323"/>
      <c r="R101" s="323"/>
      <c r="S101" s="323"/>
      <c r="T101" s="323"/>
      <c r="U101" s="323"/>
      <c r="V101" s="323"/>
      <c r="W101" s="323"/>
      <c r="X101" s="323"/>
      <c r="Y101" s="323"/>
      <c r="Z101" s="323"/>
      <c r="AA101" s="323"/>
      <c r="AB101" s="323"/>
      <c r="AC101" s="323"/>
      <c r="AD101" s="323"/>
      <c r="AE101" s="323"/>
      <c r="AF101" s="323"/>
      <c r="AG101" s="323"/>
      <c r="AH101" s="323" t="s">
        <v>207</v>
      </c>
      <c r="AI101" s="318" t="s">
        <v>774</v>
      </c>
      <c r="AJ101" s="274"/>
      <c r="AK101" s="268" t="s">
        <v>554</v>
      </c>
      <c r="AL101" s="241">
        <v>7</v>
      </c>
      <c r="AS101" s="353" t="s">
        <v>847</v>
      </c>
    </row>
    <row r="102" spans="1:46" ht="24.95" customHeight="1" x14ac:dyDescent="0.3">
      <c r="A102" s="329" t="s">
        <v>231</v>
      </c>
      <c r="B102" s="312" t="s">
        <v>681</v>
      </c>
      <c r="C102" s="65">
        <f t="shared" si="64"/>
        <v>20</v>
      </c>
      <c r="D102" s="323"/>
      <c r="E102" s="323"/>
      <c r="F102" s="323"/>
      <c r="G102" s="323"/>
      <c r="H102" s="323">
        <v>20</v>
      </c>
      <c r="I102" s="323"/>
      <c r="J102" s="323"/>
      <c r="K102" s="323"/>
      <c r="L102" s="335">
        <f t="shared" si="58"/>
        <v>0</v>
      </c>
      <c r="M102" s="323"/>
      <c r="N102" s="323"/>
      <c r="O102" s="323"/>
      <c r="P102" s="323"/>
      <c r="Q102" s="323"/>
      <c r="R102" s="323"/>
      <c r="S102" s="323"/>
      <c r="T102" s="323"/>
      <c r="U102" s="323"/>
      <c r="V102" s="323"/>
      <c r="W102" s="323"/>
      <c r="X102" s="323"/>
      <c r="Y102" s="323"/>
      <c r="Z102" s="323"/>
      <c r="AA102" s="323"/>
      <c r="AB102" s="323"/>
      <c r="AC102" s="323"/>
      <c r="AD102" s="323"/>
      <c r="AE102" s="323"/>
      <c r="AF102" s="323"/>
      <c r="AG102" s="323"/>
      <c r="AH102" s="323" t="s">
        <v>38</v>
      </c>
      <c r="AI102" s="318" t="s">
        <v>650</v>
      </c>
      <c r="AJ102" s="274"/>
      <c r="AK102" s="268" t="s">
        <v>504</v>
      </c>
      <c r="AL102" s="241" t="e">
        <f>AL94-#REF!-AL101</f>
        <v>#REF!</v>
      </c>
      <c r="AR102" s="87" t="s">
        <v>642</v>
      </c>
      <c r="AS102" s="353" t="s">
        <v>642</v>
      </c>
    </row>
    <row r="103" spans="1:46" s="86" customFormat="1" ht="24.95" customHeight="1" x14ac:dyDescent="0.25">
      <c r="A103" s="329" t="s">
        <v>232</v>
      </c>
      <c r="B103" s="312" t="s">
        <v>310</v>
      </c>
      <c r="C103" s="65">
        <f t="shared" si="64"/>
        <v>1</v>
      </c>
      <c r="D103" s="323"/>
      <c r="E103" s="323">
        <v>0.4</v>
      </c>
      <c r="F103" s="323">
        <v>0.6</v>
      </c>
      <c r="G103" s="323"/>
      <c r="H103" s="323"/>
      <c r="I103" s="323"/>
      <c r="J103" s="323"/>
      <c r="K103" s="323"/>
      <c r="L103" s="335">
        <f t="shared" si="58"/>
        <v>0</v>
      </c>
      <c r="M103" s="323"/>
      <c r="N103" s="323"/>
      <c r="O103" s="323"/>
      <c r="P103" s="323"/>
      <c r="Q103" s="323"/>
      <c r="R103" s="323"/>
      <c r="S103" s="323"/>
      <c r="T103" s="323"/>
      <c r="U103" s="323"/>
      <c r="V103" s="323"/>
      <c r="W103" s="323"/>
      <c r="X103" s="323"/>
      <c r="Y103" s="323"/>
      <c r="Z103" s="323"/>
      <c r="AA103" s="323"/>
      <c r="AB103" s="323"/>
      <c r="AC103" s="323"/>
      <c r="AD103" s="323"/>
      <c r="AE103" s="323"/>
      <c r="AF103" s="323"/>
      <c r="AG103" s="323"/>
      <c r="AH103" s="323" t="s">
        <v>35</v>
      </c>
      <c r="AI103" s="339" t="s">
        <v>579</v>
      </c>
      <c r="AJ103" s="274"/>
      <c r="AK103" s="245" t="s">
        <v>545</v>
      </c>
      <c r="AL103" s="241"/>
      <c r="AS103" s="353" t="s">
        <v>846</v>
      </c>
    </row>
    <row r="104" spans="1:46" s="90" customFormat="1" ht="46.5" customHeight="1" x14ac:dyDescent="0.25">
      <c r="A104" s="329" t="s">
        <v>250</v>
      </c>
      <c r="B104" s="312" t="s">
        <v>709</v>
      </c>
      <c r="C104" s="65">
        <f t="shared" si="64"/>
        <v>1.8</v>
      </c>
      <c r="D104" s="65"/>
      <c r="E104" s="65">
        <v>1.5</v>
      </c>
      <c r="F104" s="65"/>
      <c r="G104" s="65"/>
      <c r="H104" s="65"/>
      <c r="I104" s="65"/>
      <c r="J104" s="65"/>
      <c r="K104" s="65"/>
      <c r="L104" s="335">
        <f t="shared" si="58"/>
        <v>0</v>
      </c>
      <c r="M104" s="65"/>
      <c r="N104" s="65"/>
      <c r="O104" s="65"/>
      <c r="P104" s="65"/>
      <c r="Q104" s="65"/>
      <c r="R104" s="65"/>
      <c r="S104" s="65"/>
      <c r="T104" s="65"/>
      <c r="U104" s="65"/>
      <c r="V104" s="65"/>
      <c r="W104" s="65"/>
      <c r="X104" s="65"/>
      <c r="Y104" s="65"/>
      <c r="Z104" s="65"/>
      <c r="AA104" s="65"/>
      <c r="AB104" s="65"/>
      <c r="AC104" s="65"/>
      <c r="AD104" s="65"/>
      <c r="AE104" s="65"/>
      <c r="AF104" s="65"/>
      <c r="AG104" s="65">
        <v>0.3</v>
      </c>
      <c r="AH104" s="341" t="s">
        <v>41</v>
      </c>
      <c r="AI104" s="319" t="s">
        <v>770</v>
      </c>
      <c r="AJ104" s="274"/>
      <c r="AK104" s="296" t="s">
        <v>550</v>
      </c>
      <c r="AL104" s="241"/>
      <c r="AS104" s="353" t="s">
        <v>642</v>
      </c>
    </row>
    <row r="105" spans="1:46" s="86" customFormat="1" ht="24.95" customHeight="1" x14ac:dyDescent="0.3">
      <c r="A105" s="329" t="s">
        <v>357</v>
      </c>
      <c r="B105" s="312" t="s">
        <v>95</v>
      </c>
      <c r="C105" s="65">
        <f t="shared" si="64"/>
        <v>0.1</v>
      </c>
      <c r="D105" s="65"/>
      <c r="E105" s="65">
        <v>0.1</v>
      </c>
      <c r="F105" s="65"/>
      <c r="G105" s="65"/>
      <c r="H105" s="65"/>
      <c r="I105" s="65"/>
      <c r="J105" s="65"/>
      <c r="K105" s="65"/>
      <c r="L105" s="335">
        <f t="shared" si="58"/>
        <v>0</v>
      </c>
      <c r="M105" s="65"/>
      <c r="N105" s="65"/>
      <c r="O105" s="65"/>
      <c r="P105" s="65"/>
      <c r="Q105" s="65"/>
      <c r="R105" s="65"/>
      <c r="S105" s="65"/>
      <c r="T105" s="65"/>
      <c r="U105" s="65"/>
      <c r="V105" s="65"/>
      <c r="W105" s="65"/>
      <c r="X105" s="65"/>
      <c r="Y105" s="65"/>
      <c r="Z105" s="65"/>
      <c r="AA105" s="65"/>
      <c r="AB105" s="65"/>
      <c r="AC105" s="65"/>
      <c r="AD105" s="65"/>
      <c r="AE105" s="65"/>
      <c r="AF105" s="65"/>
      <c r="AG105" s="65"/>
      <c r="AH105" s="341" t="s">
        <v>49</v>
      </c>
      <c r="AI105" s="318" t="s">
        <v>761</v>
      </c>
      <c r="AJ105" s="274"/>
      <c r="AK105" s="268" t="s">
        <v>532</v>
      </c>
      <c r="AL105" s="241"/>
      <c r="AS105" s="353" t="s">
        <v>847</v>
      </c>
    </row>
    <row r="106" spans="1:46" s="86" customFormat="1" ht="24.95" customHeight="1" x14ac:dyDescent="0.3">
      <c r="A106" s="329" t="s">
        <v>848</v>
      </c>
      <c r="B106" s="312" t="s">
        <v>95</v>
      </c>
      <c r="C106" s="65">
        <f t="shared" si="64"/>
        <v>0.15</v>
      </c>
      <c r="D106" s="65"/>
      <c r="E106" s="65"/>
      <c r="F106" s="65">
        <v>0.11</v>
      </c>
      <c r="G106" s="65"/>
      <c r="H106" s="65"/>
      <c r="I106" s="65"/>
      <c r="J106" s="65"/>
      <c r="K106" s="65"/>
      <c r="L106" s="335">
        <f t="shared" si="58"/>
        <v>0</v>
      </c>
      <c r="M106" s="65"/>
      <c r="N106" s="65"/>
      <c r="O106" s="65"/>
      <c r="P106" s="65"/>
      <c r="Q106" s="65"/>
      <c r="R106" s="65"/>
      <c r="S106" s="65"/>
      <c r="T106" s="65"/>
      <c r="U106" s="65"/>
      <c r="V106" s="65"/>
      <c r="W106" s="65"/>
      <c r="X106" s="65">
        <v>0.04</v>
      </c>
      <c r="Y106" s="65"/>
      <c r="Z106" s="65"/>
      <c r="AA106" s="65"/>
      <c r="AB106" s="65"/>
      <c r="AC106" s="65"/>
      <c r="AD106" s="65"/>
      <c r="AE106" s="65"/>
      <c r="AF106" s="65"/>
      <c r="AG106" s="65"/>
      <c r="AH106" s="341" t="s">
        <v>58</v>
      </c>
      <c r="AI106" s="318" t="s">
        <v>612</v>
      </c>
      <c r="AJ106" s="274"/>
      <c r="AK106" s="268" t="s">
        <v>542</v>
      </c>
      <c r="AL106" s="241"/>
      <c r="AS106" s="353" t="s">
        <v>846</v>
      </c>
    </row>
    <row r="107" spans="1:46" s="90" customFormat="1" ht="24.95" customHeight="1" x14ac:dyDescent="0.3">
      <c r="A107" s="329" t="s">
        <v>359</v>
      </c>
      <c r="B107" s="312" t="s">
        <v>238</v>
      </c>
      <c r="C107" s="65">
        <f t="shared" si="64"/>
        <v>0.21</v>
      </c>
      <c r="D107" s="65"/>
      <c r="E107" s="65"/>
      <c r="F107" s="65"/>
      <c r="G107" s="65"/>
      <c r="H107" s="65"/>
      <c r="I107" s="65"/>
      <c r="J107" s="65"/>
      <c r="K107" s="65"/>
      <c r="L107" s="335">
        <f t="shared" si="58"/>
        <v>0</v>
      </c>
      <c r="M107" s="65"/>
      <c r="N107" s="65"/>
      <c r="O107" s="65"/>
      <c r="P107" s="65"/>
      <c r="Q107" s="65"/>
      <c r="R107" s="65"/>
      <c r="S107" s="65"/>
      <c r="T107" s="65"/>
      <c r="U107" s="65"/>
      <c r="V107" s="65"/>
      <c r="W107" s="65"/>
      <c r="X107" s="65"/>
      <c r="Y107" s="65"/>
      <c r="Z107" s="65"/>
      <c r="AA107" s="65"/>
      <c r="AB107" s="65"/>
      <c r="AC107" s="65">
        <v>0.21</v>
      </c>
      <c r="AD107" s="65"/>
      <c r="AE107" s="65"/>
      <c r="AF107" s="65"/>
      <c r="AG107" s="65"/>
      <c r="AH107" s="341" t="s">
        <v>58</v>
      </c>
      <c r="AI107" s="318" t="s">
        <v>578</v>
      </c>
      <c r="AJ107" s="274"/>
      <c r="AK107" s="268" t="s">
        <v>543</v>
      </c>
      <c r="AL107" s="241"/>
      <c r="AS107" s="353" t="s">
        <v>846</v>
      </c>
    </row>
    <row r="108" spans="1:46" s="90" customFormat="1" ht="24.95" customHeight="1" x14ac:dyDescent="0.3">
      <c r="A108" s="329" t="s">
        <v>360</v>
      </c>
      <c r="B108" s="312" t="s">
        <v>720</v>
      </c>
      <c r="C108" s="65">
        <f t="shared" si="64"/>
        <v>0.7</v>
      </c>
      <c r="D108" s="65"/>
      <c r="E108" s="65"/>
      <c r="F108" s="65"/>
      <c r="G108" s="65"/>
      <c r="H108" s="65">
        <v>0.7</v>
      </c>
      <c r="I108" s="65"/>
      <c r="J108" s="65"/>
      <c r="K108" s="65"/>
      <c r="L108" s="335">
        <f t="shared" si="58"/>
        <v>0</v>
      </c>
      <c r="M108" s="65"/>
      <c r="N108" s="65"/>
      <c r="O108" s="65"/>
      <c r="P108" s="65"/>
      <c r="Q108" s="65"/>
      <c r="R108" s="65"/>
      <c r="S108" s="65"/>
      <c r="T108" s="65"/>
      <c r="U108" s="65"/>
      <c r="V108" s="65"/>
      <c r="W108" s="65"/>
      <c r="X108" s="65"/>
      <c r="Y108" s="65"/>
      <c r="Z108" s="65"/>
      <c r="AA108" s="65"/>
      <c r="AB108" s="65"/>
      <c r="AC108" s="65"/>
      <c r="AD108" s="65"/>
      <c r="AE108" s="65"/>
      <c r="AF108" s="65"/>
      <c r="AG108" s="65"/>
      <c r="AH108" s="341" t="s">
        <v>36</v>
      </c>
      <c r="AI108" s="318" t="s">
        <v>728</v>
      </c>
      <c r="AJ108" s="274"/>
      <c r="AK108" s="268"/>
      <c r="AL108" s="241"/>
      <c r="AS108" s="353" t="s">
        <v>642</v>
      </c>
    </row>
    <row r="109" spans="1:46" s="90" customFormat="1" ht="24.95" customHeight="1" x14ac:dyDescent="0.3">
      <c r="A109" s="329" t="s">
        <v>361</v>
      </c>
      <c r="B109" s="47" t="s">
        <v>781</v>
      </c>
      <c r="C109" s="65">
        <f t="shared" si="64"/>
        <v>0.1</v>
      </c>
      <c r="D109" s="65"/>
      <c r="E109" s="65">
        <v>0.05</v>
      </c>
      <c r="F109" s="65">
        <v>0.05</v>
      </c>
      <c r="G109" s="65"/>
      <c r="H109" s="65"/>
      <c r="I109" s="65"/>
      <c r="J109" s="65"/>
      <c r="K109" s="65"/>
      <c r="L109" s="335">
        <f t="shared" si="58"/>
        <v>0</v>
      </c>
      <c r="M109" s="65"/>
      <c r="N109" s="65"/>
      <c r="O109" s="65"/>
      <c r="P109" s="65"/>
      <c r="Q109" s="65"/>
      <c r="R109" s="65"/>
      <c r="S109" s="65"/>
      <c r="T109" s="65"/>
      <c r="U109" s="65"/>
      <c r="V109" s="65"/>
      <c r="W109" s="65"/>
      <c r="X109" s="65"/>
      <c r="Y109" s="65"/>
      <c r="Z109" s="65"/>
      <c r="AA109" s="65"/>
      <c r="AB109" s="65"/>
      <c r="AC109" s="65"/>
      <c r="AD109" s="65"/>
      <c r="AE109" s="65"/>
      <c r="AF109" s="65"/>
      <c r="AG109" s="65"/>
      <c r="AH109" s="341" t="s">
        <v>36</v>
      </c>
      <c r="AI109" s="318" t="s">
        <v>788</v>
      </c>
      <c r="AJ109" s="274"/>
      <c r="AK109" s="268"/>
      <c r="AL109" s="241"/>
      <c r="AS109" s="353" t="s">
        <v>846</v>
      </c>
    </row>
    <row r="110" spans="1:46" s="86" customFormat="1" ht="24.95" customHeight="1" x14ac:dyDescent="0.3">
      <c r="A110" s="329" t="s">
        <v>362</v>
      </c>
      <c r="B110" s="312" t="s">
        <v>326</v>
      </c>
      <c r="C110" s="65">
        <f t="shared" si="64"/>
        <v>0.09</v>
      </c>
      <c r="D110" s="65"/>
      <c r="E110" s="65">
        <v>0.09</v>
      </c>
      <c r="F110" s="65"/>
      <c r="G110" s="65"/>
      <c r="H110" s="65"/>
      <c r="I110" s="65"/>
      <c r="J110" s="65"/>
      <c r="K110" s="65"/>
      <c r="L110" s="335">
        <f t="shared" si="58"/>
        <v>0</v>
      </c>
      <c r="M110" s="65"/>
      <c r="N110" s="65"/>
      <c r="O110" s="65"/>
      <c r="P110" s="65"/>
      <c r="Q110" s="65"/>
      <c r="R110" s="65"/>
      <c r="S110" s="65"/>
      <c r="T110" s="65"/>
      <c r="U110" s="65"/>
      <c r="V110" s="65"/>
      <c r="W110" s="65"/>
      <c r="X110" s="65"/>
      <c r="Y110" s="65"/>
      <c r="Z110" s="65"/>
      <c r="AA110" s="65"/>
      <c r="AB110" s="65"/>
      <c r="AC110" s="65"/>
      <c r="AD110" s="65"/>
      <c r="AE110" s="65"/>
      <c r="AF110" s="65"/>
      <c r="AG110" s="65"/>
      <c r="AH110" s="341" t="s">
        <v>43</v>
      </c>
      <c r="AI110" s="318" t="s">
        <v>851</v>
      </c>
      <c r="AJ110" s="274"/>
      <c r="AK110" s="268" t="s">
        <v>523</v>
      </c>
      <c r="AL110" s="241"/>
      <c r="AS110" s="353" t="s">
        <v>642</v>
      </c>
      <c r="AT110" s="86" t="s">
        <v>852</v>
      </c>
    </row>
    <row r="111" spans="1:46" s="86" customFormat="1" ht="24.95" customHeight="1" x14ac:dyDescent="0.3">
      <c r="A111" s="329" t="s">
        <v>365</v>
      </c>
      <c r="B111" s="312" t="s">
        <v>95</v>
      </c>
      <c r="C111" s="65">
        <f t="shared" si="64"/>
        <v>1.27</v>
      </c>
      <c r="D111" s="65"/>
      <c r="E111" s="65"/>
      <c r="F111" s="65"/>
      <c r="G111" s="65"/>
      <c r="H111" s="65"/>
      <c r="I111" s="65"/>
      <c r="J111" s="65"/>
      <c r="K111" s="65"/>
      <c r="L111" s="335">
        <f t="shared" si="58"/>
        <v>0</v>
      </c>
      <c r="M111" s="65"/>
      <c r="N111" s="65"/>
      <c r="O111" s="65"/>
      <c r="P111" s="65"/>
      <c r="Q111" s="65"/>
      <c r="R111" s="65"/>
      <c r="S111" s="65"/>
      <c r="T111" s="65"/>
      <c r="U111" s="65"/>
      <c r="V111" s="65"/>
      <c r="W111" s="65"/>
      <c r="X111" s="65"/>
      <c r="Y111" s="65"/>
      <c r="Z111" s="65"/>
      <c r="AA111" s="65"/>
      <c r="AB111" s="65"/>
      <c r="AC111" s="65"/>
      <c r="AD111" s="65"/>
      <c r="AE111" s="65"/>
      <c r="AF111" s="65"/>
      <c r="AG111" s="65">
        <v>1.27</v>
      </c>
      <c r="AH111" s="341" t="s">
        <v>36</v>
      </c>
      <c r="AI111" s="318" t="s">
        <v>787</v>
      </c>
      <c r="AJ111" s="274"/>
      <c r="AK111" s="268" t="s">
        <v>520</v>
      </c>
      <c r="AL111" s="241"/>
      <c r="AS111" s="353" t="s">
        <v>642</v>
      </c>
    </row>
    <row r="112" spans="1:46" s="86" customFormat="1" ht="24.75" customHeight="1" x14ac:dyDescent="0.3">
      <c r="A112" s="329" t="s">
        <v>710</v>
      </c>
      <c r="B112" s="312" t="s">
        <v>784</v>
      </c>
      <c r="C112" s="65">
        <f t="shared" si="64"/>
        <v>1.55</v>
      </c>
      <c r="D112" s="65"/>
      <c r="E112" s="65">
        <v>1.54</v>
      </c>
      <c r="F112" s="65"/>
      <c r="G112" s="65"/>
      <c r="H112" s="65"/>
      <c r="I112" s="65"/>
      <c r="J112" s="65"/>
      <c r="K112" s="65"/>
      <c r="L112" s="335">
        <f t="shared" si="58"/>
        <v>0</v>
      </c>
      <c r="M112" s="65"/>
      <c r="N112" s="65"/>
      <c r="O112" s="65"/>
      <c r="P112" s="65"/>
      <c r="Q112" s="65"/>
      <c r="R112" s="65"/>
      <c r="S112" s="65"/>
      <c r="T112" s="65"/>
      <c r="U112" s="65"/>
      <c r="V112" s="65"/>
      <c r="W112" s="65"/>
      <c r="X112" s="65"/>
      <c r="Y112" s="65"/>
      <c r="Z112" s="65"/>
      <c r="AA112" s="65"/>
      <c r="AB112" s="65">
        <v>0.01</v>
      </c>
      <c r="AC112" s="65"/>
      <c r="AD112" s="65"/>
      <c r="AE112" s="65"/>
      <c r="AF112" s="65"/>
      <c r="AG112" s="65"/>
      <c r="AH112" s="341" t="s">
        <v>36</v>
      </c>
      <c r="AI112" s="318" t="s">
        <v>789</v>
      </c>
      <c r="AJ112" s="274"/>
      <c r="AK112" s="268"/>
      <c r="AL112" s="241"/>
      <c r="AS112" s="353" t="s">
        <v>846</v>
      </c>
    </row>
    <row r="113" spans="1:45" s="86" customFormat="1" ht="24.95" customHeight="1" x14ac:dyDescent="0.3">
      <c r="A113" s="329" t="s">
        <v>782</v>
      </c>
      <c r="B113" s="312" t="s">
        <v>795</v>
      </c>
      <c r="C113" s="65">
        <f t="shared" si="64"/>
        <v>0.04</v>
      </c>
      <c r="D113" s="65">
        <v>0.04</v>
      </c>
      <c r="E113" s="65"/>
      <c r="F113" s="65"/>
      <c r="G113" s="65"/>
      <c r="H113" s="65"/>
      <c r="I113" s="65"/>
      <c r="J113" s="65"/>
      <c r="K113" s="65"/>
      <c r="L113" s="335">
        <f t="shared" si="58"/>
        <v>0</v>
      </c>
      <c r="M113" s="65"/>
      <c r="N113" s="65"/>
      <c r="O113" s="65"/>
      <c r="P113" s="65"/>
      <c r="Q113" s="65"/>
      <c r="R113" s="65"/>
      <c r="S113" s="65"/>
      <c r="T113" s="65"/>
      <c r="U113" s="65"/>
      <c r="V113" s="65"/>
      <c r="W113" s="65"/>
      <c r="X113" s="65"/>
      <c r="Y113" s="65"/>
      <c r="Z113" s="65"/>
      <c r="AA113" s="65"/>
      <c r="AB113" s="65"/>
      <c r="AC113" s="65"/>
      <c r="AD113" s="65"/>
      <c r="AE113" s="65"/>
      <c r="AF113" s="65"/>
      <c r="AG113" s="65"/>
      <c r="AH113" s="341" t="s">
        <v>42</v>
      </c>
      <c r="AI113" s="318" t="s">
        <v>810</v>
      </c>
      <c r="AJ113" s="274"/>
      <c r="AK113" s="268"/>
      <c r="AL113" s="241"/>
      <c r="AS113" s="353"/>
    </row>
    <row r="114" spans="1:45" s="86" customFormat="1" ht="24.95" customHeight="1" x14ac:dyDescent="0.3">
      <c r="A114" s="329" t="s">
        <v>785</v>
      </c>
      <c r="B114" s="312" t="s">
        <v>807</v>
      </c>
      <c r="C114" s="65">
        <f t="shared" si="64"/>
        <v>0.1</v>
      </c>
      <c r="D114" s="65"/>
      <c r="E114" s="65"/>
      <c r="F114" s="65"/>
      <c r="G114" s="65"/>
      <c r="H114" s="65"/>
      <c r="I114" s="65"/>
      <c r="J114" s="65"/>
      <c r="K114" s="65"/>
      <c r="L114" s="323">
        <f t="shared" si="58"/>
        <v>0.03</v>
      </c>
      <c r="M114" s="65"/>
      <c r="N114" s="65">
        <v>0.03</v>
      </c>
      <c r="O114" s="65"/>
      <c r="P114" s="65"/>
      <c r="Q114" s="65"/>
      <c r="R114" s="65"/>
      <c r="S114" s="65"/>
      <c r="T114" s="65"/>
      <c r="U114" s="65"/>
      <c r="V114" s="65"/>
      <c r="W114" s="65"/>
      <c r="X114" s="65"/>
      <c r="Y114" s="65"/>
      <c r="Z114" s="65"/>
      <c r="AA114" s="65"/>
      <c r="AB114" s="65">
        <v>7.0000000000000007E-2</v>
      </c>
      <c r="AC114" s="65"/>
      <c r="AD114" s="65"/>
      <c r="AE114" s="65"/>
      <c r="AF114" s="65"/>
      <c r="AG114" s="65"/>
      <c r="AH114" s="341" t="s">
        <v>60</v>
      </c>
      <c r="AI114" s="318" t="s">
        <v>808</v>
      </c>
      <c r="AJ114" s="274"/>
      <c r="AK114" s="268"/>
      <c r="AL114" s="241"/>
      <c r="AS114" s="353"/>
    </row>
    <row r="115" spans="1:45" s="86" customFormat="1" ht="39.75" customHeight="1" x14ac:dyDescent="0.3">
      <c r="A115" s="329" t="s">
        <v>796</v>
      </c>
      <c r="B115" s="312" t="s">
        <v>817</v>
      </c>
      <c r="C115" s="65">
        <f t="shared" si="64"/>
        <v>0.3</v>
      </c>
      <c r="D115" s="65"/>
      <c r="E115" s="65"/>
      <c r="F115" s="65"/>
      <c r="G115" s="65"/>
      <c r="H115" s="65"/>
      <c r="I115" s="65"/>
      <c r="J115" s="65"/>
      <c r="K115" s="65"/>
      <c r="L115" s="323"/>
      <c r="M115" s="65"/>
      <c r="N115" s="65"/>
      <c r="O115" s="65"/>
      <c r="P115" s="65"/>
      <c r="Q115" s="65"/>
      <c r="R115" s="65"/>
      <c r="S115" s="65"/>
      <c r="T115" s="65"/>
      <c r="U115" s="65"/>
      <c r="V115" s="65"/>
      <c r="W115" s="65"/>
      <c r="X115" s="65"/>
      <c r="Y115" s="65"/>
      <c r="Z115" s="65"/>
      <c r="AA115" s="65"/>
      <c r="AB115" s="65"/>
      <c r="AC115" s="65"/>
      <c r="AD115" s="65"/>
      <c r="AE115" s="65"/>
      <c r="AF115" s="65"/>
      <c r="AG115" s="65">
        <v>0.3</v>
      </c>
      <c r="AH115" s="341" t="s">
        <v>36</v>
      </c>
      <c r="AI115" s="318" t="s">
        <v>629</v>
      </c>
      <c r="AJ115" s="274"/>
      <c r="AK115" s="268"/>
      <c r="AL115" s="241"/>
      <c r="AS115" s="353" t="s">
        <v>642</v>
      </c>
    </row>
    <row r="116" spans="1:45" s="86" customFormat="1" ht="24.95" customHeight="1" x14ac:dyDescent="0.3">
      <c r="A116" s="329" t="s">
        <v>806</v>
      </c>
      <c r="B116" s="312" t="s">
        <v>820</v>
      </c>
      <c r="C116" s="65">
        <f t="shared" si="64"/>
        <v>0.05</v>
      </c>
      <c r="D116" s="65"/>
      <c r="E116" s="65">
        <v>0.05</v>
      </c>
      <c r="F116" s="65"/>
      <c r="G116" s="65"/>
      <c r="H116" s="65"/>
      <c r="I116" s="65"/>
      <c r="J116" s="65"/>
      <c r="K116" s="65"/>
      <c r="L116" s="323"/>
      <c r="M116" s="65"/>
      <c r="N116" s="65"/>
      <c r="O116" s="65"/>
      <c r="P116" s="65"/>
      <c r="Q116" s="65"/>
      <c r="R116" s="65"/>
      <c r="S116" s="65"/>
      <c r="T116" s="65"/>
      <c r="U116" s="65"/>
      <c r="V116" s="65"/>
      <c r="W116" s="65"/>
      <c r="X116" s="65"/>
      <c r="Y116" s="65"/>
      <c r="Z116" s="65"/>
      <c r="AA116" s="65"/>
      <c r="AB116" s="65"/>
      <c r="AC116" s="65"/>
      <c r="AD116" s="65"/>
      <c r="AE116" s="65"/>
      <c r="AF116" s="65"/>
      <c r="AG116" s="65"/>
      <c r="AH116" s="341" t="s">
        <v>42</v>
      </c>
      <c r="AI116" s="318" t="s">
        <v>821</v>
      </c>
      <c r="AJ116" s="274"/>
      <c r="AK116" s="268"/>
      <c r="AL116" s="241"/>
      <c r="AS116" s="353"/>
    </row>
    <row r="117" spans="1:45" s="86" customFormat="1" ht="53.25" customHeight="1" x14ac:dyDescent="0.3">
      <c r="A117" s="329" t="s">
        <v>818</v>
      </c>
      <c r="B117" s="312" t="s">
        <v>364</v>
      </c>
      <c r="C117" s="65">
        <f t="shared" si="64"/>
        <v>5</v>
      </c>
      <c r="D117" s="65"/>
      <c r="E117" s="65">
        <v>1.5</v>
      </c>
      <c r="F117" s="65">
        <v>1.5</v>
      </c>
      <c r="G117" s="65"/>
      <c r="H117" s="65">
        <v>1</v>
      </c>
      <c r="I117" s="65"/>
      <c r="J117" s="65"/>
      <c r="K117" s="65"/>
      <c r="L117" s="335">
        <f t="shared" si="58"/>
        <v>0</v>
      </c>
      <c r="M117" s="65"/>
      <c r="N117" s="65"/>
      <c r="O117" s="65"/>
      <c r="P117" s="65"/>
      <c r="Q117" s="65"/>
      <c r="R117" s="65"/>
      <c r="S117" s="65"/>
      <c r="T117" s="65"/>
      <c r="U117" s="65"/>
      <c r="V117" s="65"/>
      <c r="W117" s="65"/>
      <c r="X117" s="65"/>
      <c r="Y117" s="65"/>
      <c r="Z117" s="65"/>
      <c r="AA117" s="65"/>
      <c r="AB117" s="65"/>
      <c r="AC117" s="65"/>
      <c r="AD117" s="65"/>
      <c r="AE117" s="65"/>
      <c r="AF117" s="65">
        <v>0.5</v>
      </c>
      <c r="AG117" s="65">
        <v>0.5</v>
      </c>
      <c r="AH117" s="346" t="s">
        <v>492</v>
      </c>
      <c r="AI117" s="318"/>
      <c r="AJ117" s="274"/>
      <c r="AK117" s="268"/>
      <c r="AL117" s="241"/>
      <c r="AS117" s="353"/>
    </row>
    <row r="118" spans="1:45" s="93" customFormat="1" ht="81.75" customHeight="1" x14ac:dyDescent="0.25">
      <c r="A118" s="329" t="s">
        <v>819</v>
      </c>
      <c r="B118" s="312" t="s">
        <v>363</v>
      </c>
      <c r="C118" s="65">
        <f>SUM(D118:L118)+SUM(X118:AG118)</f>
        <v>9.8999999999999986</v>
      </c>
      <c r="D118" s="65"/>
      <c r="E118" s="65">
        <v>3.5</v>
      </c>
      <c r="F118" s="65">
        <v>4</v>
      </c>
      <c r="G118" s="65">
        <v>0</v>
      </c>
      <c r="H118" s="65">
        <v>1</v>
      </c>
      <c r="I118" s="65">
        <v>0</v>
      </c>
      <c r="J118" s="65">
        <v>0</v>
      </c>
      <c r="K118" s="65">
        <v>0</v>
      </c>
      <c r="L118" s="323">
        <f t="shared" si="58"/>
        <v>0.37</v>
      </c>
      <c r="M118" s="65">
        <v>0</v>
      </c>
      <c r="N118" s="65">
        <v>0.37</v>
      </c>
      <c r="O118" s="65">
        <v>0</v>
      </c>
      <c r="P118" s="65">
        <v>0</v>
      </c>
      <c r="Q118" s="65">
        <v>0</v>
      </c>
      <c r="R118" s="65">
        <v>0</v>
      </c>
      <c r="S118" s="65">
        <v>0</v>
      </c>
      <c r="T118" s="65">
        <v>0</v>
      </c>
      <c r="U118" s="65">
        <v>0</v>
      </c>
      <c r="V118" s="65">
        <v>0</v>
      </c>
      <c r="W118" s="65">
        <v>0</v>
      </c>
      <c r="X118" s="65">
        <v>0</v>
      </c>
      <c r="Y118" s="65">
        <v>0</v>
      </c>
      <c r="Z118" s="65">
        <v>0</v>
      </c>
      <c r="AA118" s="65">
        <v>0</v>
      </c>
      <c r="AB118" s="65">
        <v>0.03</v>
      </c>
      <c r="AC118" s="65"/>
      <c r="AD118" s="65">
        <v>0</v>
      </c>
      <c r="AE118" s="65">
        <v>0</v>
      </c>
      <c r="AF118" s="65">
        <v>0.5</v>
      </c>
      <c r="AG118" s="65">
        <v>0.5</v>
      </c>
      <c r="AH118" s="346" t="s">
        <v>493</v>
      </c>
      <c r="AI118" s="318"/>
      <c r="AJ118" s="274" t="s">
        <v>6</v>
      </c>
      <c r="AK118" s="266"/>
      <c r="AL118" s="281"/>
      <c r="AS118" s="353"/>
    </row>
    <row r="119" spans="1:45" ht="9" customHeight="1" x14ac:dyDescent="0.3">
      <c r="A119" s="42">
        <v>6</v>
      </c>
      <c r="B119" s="328" t="s">
        <v>120</v>
      </c>
      <c r="C119" s="348">
        <f t="shared" si="64"/>
        <v>11.09</v>
      </c>
      <c r="D119" s="335">
        <f t="shared" ref="D119:AG119" si="68">SUM(D120:D126)</f>
        <v>0</v>
      </c>
      <c r="E119" s="348">
        <f t="shared" si="68"/>
        <v>1.5</v>
      </c>
      <c r="F119" s="314">
        <f t="shared" si="68"/>
        <v>7.35</v>
      </c>
      <c r="G119" s="314">
        <f t="shared" si="68"/>
        <v>0</v>
      </c>
      <c r="H119" s="314">
        <f t="shared" si="68"/>
        <v>0.5</v>
      </c>
      <c r="I119" s="314">
        <f t="shared" si="68"/>
        <v>0</v>
      </c>
      <c r="J119" s="314">
        <f t="shared" si="68"/>
        <v>0</v>
      </c>
      <c r="K119" s="314">
        <f t="shared" si="68"/>
        <v>0</v>
      </c>
      <c r="L119" s="314">
        <f t="shared" si="68"/>
        <v>0</v>
      </c>
      <c r="M119" s="314">
        <f t="shared" si="68"/>
        <v>0</v>
      </c>
      <c r="N119" s="314">
        <f t="shared" si="68"/>
        <v>0</v>
      </c>
      <c r="O119" s="314">
        <f t="shared" si="68"/>
        <v>0</v>
      </c>
      <c r="P119" s="314">
        <f t="shared" si="68"/>
        <v>0</v>
      </c>
      <c r="Q119" s="314">
        <f t="shared" si="68"/>
        <v>0</v>
      </c>
      <c r="R119" s="314">
        <f t="shared" si="68"/>
        <v>0</v>
      </c>
      <c r="S119" s="314">
        <f t="shared" si="68"/>
        <v>0</v>
      </c>
      <c r="T119" s="314">
        <f t="shared" si="68"/>
        <v>0</v>
      </c>
      <c r="U119" s="314">
        <f t="shared" si="68"/>
        <v>0</v>
      </c>
      <c r="V119" s="314">
        <f t="shared" si="68"/>
        <v>0</v>
      </c>
      <c r="W119" s="314">
        <f t="shared" si="68"/>
        <v>0</v>
      </c>
      <c r="X119" s="314">
        <f t="shared" si="68"/>
        <v>0</v>
      </c>
      <c r="Y119" s="314">
        <f t="shared" si="68"/>
        <v>0</v>
      </c>
      <c r="Z119" s="314">
        <f t="shared" si="68"/>
        <v>0</v>
      </c>
      <c r="AA119" s="314">
        <f t="shared" si="68"/>
        <v>0</v>
      </c>
      <c r="AB119" s="314">
        <f t="shared" si="68"/>
        <v>0</v>
      </c>
      <c r="AC119" s="314">
        <f t="shared" si="68"/>
        <v>0</v>
      </c>
      <c r="AD119" s="314">
        <f t="shared" si="68"/>
        <v>0</v>
      </c>
      <c r="AE119" s="314">
        <f t="shared" si="68"/>
        <v>0</v>
      </c>
      <c r="AF119" s="314">
        <f t="shared" si="68"/>
        <v>1</v>
      </c>
      <c r="AG119" s="314">
        <f t="shared" si="68"/>
        <v>0.74</v>
      </c>
      <c r="AH119" s="65"/>
      <c r="AI119" s="318"/>
      <c r="AJ119" s="265"/>
      <c r="AK119" s="268"/>
      <c r="AL119" s="241"/>
      <c r="AR119" s="87" t="s">
        <v>642</v>
      </c>
    </row>
    <row r="120" spans="1:45" s="86" customFormat="1" ht="24.95" customHeight="1" x14ac:dyDescent="0.25">
      <c r="A120" s="329" t="s">
        <v>349</v>
      </c>
      <c r="B120" s="45" t="s">
        <v>306</v>
      </c>
      <c r="C120" s="65">
        <f t="shared" si="64"/>
        <v>0.1</v>
      </c>
      <c r="D120" s="323"/>
      <c r="E120" s="323"/>
      <c r="F120" s="323">
        <v>0.1</v>
      </c>
      <c r="G120" s="323"/>
      <c r="H120" s="323"/>
      <c r="I120" s="323"/>
      <c r="J120" s="323"/>
      <c r="K120" s="323"/>
      <c r="L120" s="315"/>
      <c r="M120" s="323"/>
      <c r="N120" s="323"/>
      <c r="O120" s="323"/>
      <c r="P120" s="323"/>
      <c r="Q120" s="323"/>
      <c r="R120" s="323"/>
      <c r="S120" s="323"/>
      <c r="T120" s="323"/>
      <c r="U120" s="323"/>
      <c r="V120" s="323"/>
      <c r="W120" s="323"/>
      <c r="X120" s="323"/>
      <c r="Y120" s="323"/>
      <c r="Z120" s="323"/>
      <c r="AA120" s="323"/>
      <c r="AB120" s="323"/>
      <c r="AC120" s="323"/>
      <c r="AD120" s="323"/>
      <c r="AE120" s="323"/>
      <c r="AF120" s="323"/>
      <c r="AG120" s="323"/>
      <c r="AH120" s="341" t="s">
        <v>40</v>
      </c>
      <c r="AI120" s="339" t="s">
        <v>772</v>
      </c>
      <c r="AJ120" s="274"/>
      <c r="AK120" s="245" t="s">
        <v>552</v>
      </c>
      <c r="AL120" s="241"/>
      <c r="AS120" s="353" t="s">
        <v>642</v>
      </c>
    </row>
    <row r="121" spans="1:45" s="86" customFormat="1" ht="24.95" customHeight="1" x14ac:dyDescent="0.3">
      <c r="A121" s="329" t="s">
        <v>138</v>
      </c>
      <c r="B121" s="45" t="s">
        <v>311</v>
      </c>
      <c r="C121" s="65">
        <f t="shared" si="64"/>
        <v>0.2</v>
      </c>
      <c r="D121" s="323"/>
      <c r="E121" s="323"/>
      <c r="F121" s="323">
        <v>0.2</v>
      </c>
      <c r="G121" s="323"/>
      <c r="H121" s="323"/>
      <c r="I121" s="323"/>
      <c r="J121" s="323"/>
      <c r="K121" s="323"/>
      <c r="L121" s="315"/>
      <c r="M121" s="323"/>
      <c r="N121" s="323"/>
      <c r="O121" s="323"/>
      <c r="P121" s="323"/>
      <c r="Q121" s="323"/>
      <c r="R121" s="323"/>
      <c r="S121" s="323"/>
      <c r="T121" s="323"/>
      <c r="U121" s="323"/>
      <c r="V121" s="323"/>
      <c r="W121" s="323"/>
      <c r="X121" s="323"/>
      <c r="Y121" s="323"/>
      <c r="Z121" s="323"/>
      <c r="AA121" s="323"/>
      <c r="AB121" s="323"/>
      <c r="AC121" s="323"/>
      <c r="AD121" s="323"/>
      <c r="AE121" s="323"/>
      <c r="AF121" s="323"/>
      <c r="AG121" s="323"/>
      <c r="AH121" s="341" t="s">
        <v>35</v>
      </c>
      <c r="AI121" s="318" t="s">
        <v>614</v>
      </c>
      <c r="AJ121" s="274"/>
      <c r="AK121" s="268"/>
      <c r="AL121" s="241"/>
      <c r="AS121" s="353" t="s">
        <v>847</v>
      </c>
    </row>
    <row r="122" spans="1:45" ht="24.95" customHeight="1" x14ac:dyDescent="0.3">
      <c r="A122" s="329" t="s">
        <v>139</v>
      </c>
      <c r="B122" s="45" t="s">
        <v>381</v>
      </c>
      <c r="C122" s="65">
        <f t="shared" si="64"/>
        <v>0.25</v>
      </c>
      <c r="D122" s="323"/>
      <c r="E122" s="323"/>
      <c r="F122" s="323">
        <v>0.25</v>
      </c>
      <c r="G122" s="323"/>
      <c r="H122" s="323"/>
      <c r="I122" s="323"/>
      <c r="J122" s="323"/>
      <c r="K122" s="323"/>
      <c r="L122" s="315"/>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41" t="s">
        <v>38</v>
      </c>
      <c r="AI122" s="318" t="s">
        <v>572</v>
      </c>
      <c r="AJ122" s="274"/>
      <c r="AK122" s="268" t="s">
        <v>528</v>
      </c>
      <c r="AL122" s="241"/>
      <c r="AS122" s="353" t="s">
        <v>642</v>
      </c>
    </row>
    <row r="123" spans="1:45" ht="24.95" customHeight="1" x14ac:dyDescent="0.3">
      <c r="A123" s="329" t="s">
        <v>233</v>
      </c>
      <c r="B123" s="45" t="s">
        <v>380</v>
      </c>
      <c r="C123" s="65">
        <f t="shared" si="64"/>
        <v>0.24</v>
      </c>
      <c r="D123" s="323"/>
      <c r="E123" s="323"/>
      <c r="F123" s="323"/>
      <c r="G123" s="323"/>
      <c r="H123" s="323"/>
      <c r="I123" s="323"/>
      <c r="J123" s="323"/>
      <c r="K123" s="323"/>
      <c r="L123" s="315"/>
      <c r="M123" s="323"/>
      <c r="N123" s="323"/>
      <c r="O123" s="323"/>
      <c r="P123" s="323"/>
      <c r="Q123" s="323"/>
      <c r="R123" s="323"/>
      <c r="S123" s="323"/>
      <c r="T123" s="323"/>
      <c r="U123" s="323"/>
      <c r="V123" s="323"/>
      <c r="W123" s="323"/>
      <c r="X123" s="323"/>
      <c r="Y123" s="323"/>
      <c r="Z123" s="323"/>
      <c r="AA123" s="323"/>
      <c r="AB123" s="323"/>
      <c r="AC123" s="323"/>
      <c r="AD123" s="323"/>
      <c r="AE123" s="323"/>
      <c r="AF123" s="323"/>
      <c r="AG123" s="323">
        <v>0.24</v>
      </c>
      <c r="AH123" s="341" t="s">
        <v>38</v>
      </c>
      <c r="AI123" s="318" t="s">
        <v>617</v>
      </c>
      <c r="AJ123" s="274"/>
      <c r="AK123" s="268" t="s">
        <v>527</v>
      </c>
      <c r="AL123" s="241"/>
      <c r="AS123" s="353" t="s">
        <v>642</v>
      </c>
    </row>
    <row r="124" spans="1:45" ht="24.95" customHeight="1" x14ac:dyDescent="0.3">
      <c r="A124" s="329" t="s">
        <v>366</v>
      </c>
      <c r="B124" s="45" t="s">
        <v>328</v>
      </c>
      <c r="C124" s="65">
        <f t="shared" si="64"/>
        <v>0.3</v>
      </c>
      <c r="D124" s="323"/>
      <c r="E124" s="323"/>
      <c r="F124" s="323">
        <v>0.3</v>
      </c>
      <c r="G124" s="323"/>
      <c r="H124" s="323"/>
      <c r="I124" s="323"/>
      <c r="J124" s="323"/>
      <c r="K124" s="323"/>
      <c r="L124" s="315"/>
      <c r="M124" s="323"/>
      <c r="N124" s="323"/>
      <c r="O124" s="323"/>
      <c r="P124" s="323"/>
      <c r="Q124" s="323"/>
      <c r="R124" s="323"/>
      <c r="S124" s="323"/>
      <c r="T124" s="323"/>
      <c r="U124" s="323"/>
      <c r="V124" s="323"/>
      <c r="W124" s="323"/>
      <c r="X124" s="323"/>
      <c r="Y124" s="323"/>
      <c r="Z124" s="323"/>
      <c r="AA124" s="323"/>
      <c r="AB124" s="323"/>
      <c r="AC124" s="323"/>
      <c r="AD124" s="323"/>
      <c r="AE124" s="323"/>
      <c r="AF124" s="323"/>
      <c r="AG124" s="323"/>
      <c r="AH124" s="341" t="s">
        <v>38</v>
      </c>
      <c r="AI124" s="318" t="s">
        <v>572</v>
      </c>
      <c r="AJ124" s="274"/>
      <c r="AK124" s="268" t="s">
        <v>505</v>
      </c>
      <c r="AL124" s="241"/>
      <c r="AS124" s="353" t="s">
        <v>642</v>
      </c>
    </row>
    <row r="125" spans="1:45" s="90" customFormat="1" ht="44.25" customHeight="1" x14ac:dyDescent="0.3">
      <c r="A125" s="329" t="s">
        <v>234</v>
      </c>
      <c r="B125" s="45" t="s">
        <v>703</v>
      </c>
      <c r="C125" s="65">
        <f>SUM(D125:L125)+SUM(X125:AG125)</f>
        <v>5</v>
      </c>
      <c r="D125" s="323"/>
      <c r="E125" s="323"/>
      <c r="F125" s="323">
        <v>5</v>
      </c>
      <c r="G125" s="323"/>
      <c r="H125" s="323"/>
      <c r="I125" s="323"/>
      <c r="J125" s="323"/>
      <c r="K125" s="323"/>
      <c r="L125" s="315"/>
      <c r="M125" s="323"/>
      <c r="N125" s="323"/>
      <c r="O125" s="323"/>
      <c r="P125" s="323"/>
      <c r="Q125" s="323"/>
      <c r="R125" s="323"/>
      <c r="S125" s="323"/>
      <c r="T125" s="323"/>
      <c r="U125" s="323"/>
      <c r="V125" s="323"/>
      <c r="W125" s="323"/>
      <c r="X125" s="323"/>
      <c r="Y125" s="323"/>
      <c r="Z125" s="323"/>
      <c r="AA125" s="323"/>
      <c r="AB125" s="323"/>
      <c r="AC125" s="323"/>
      <c r="AD125" s="323"/>
      <c r="AE125" s="323"/>
      <c r="AF125" s="323"/>
      <c r="AG125" s="323"/>
      <c r="AH125" s="341" t="s">
        <v>58</v>
      </c>
      <c r="AI125" s="319" t="s">
        <v>762</v>
      </c>
      <c r="AJ125" s="274"/>
      <c r="AK125" s="268"/>
      <c r="AL125" s="241"/>
      <c r="AS125" s="353" t="s">
        <v>642</v>
      </c>
    </row>
    <row r="126" spans="1:45" s="90" customFormat="1" ht="24.95" customHeight="1" x14ac:dyDescent="0.3">
      <c r="A126" s="329" t="s">
        <v>367</v>
      </c>
      <c r="B126" s="45" t="s">
        <v>84</v>
      </c>
      <c r="C126" s="65">
        <f>SUM(D126:L126)+SUM(X126:AG126)</f>
        <v>5</v>
      </c>
      <c r="D126" s="323"/>
      <c r="E126" s="323">
        <v>1.5</v>
      </c>
      <c r="F126" s="323">
        <v>1.5</v>
      </c>
      <c r="G126" s="323">
        <v>0</v>
      </c>
      <c r="H126" s="323">
        <v>0.5</v>
      </c>
      <c r="I126" s="323">
        <v>0</v>
      </c>
      <c r="J126" s="323">
        <v>0</v>
      </c>
      <c r="K126" s="323">
        <v>0</v>
      </c>
      <c r="L126" s="315">
        <f>SUM(M126:W126)</f>
        <v>0</v>
      </c>
      <c r="M126" s="323">
        <v>0</v>
      </c>
      <c r="N126" s="323">
        <v>0</v>
      </c>
      <c r="O126" s="323">
        <v>0</v>
      </c>
      <c r="P126" s="323">
        <v>0</v>
      </c>
      <c r="Q126" s="323">
        <v>0</v>
      </c>
      <c r="R126" s="323">
        <v>0</v>
      </c>
      <c r="S126" s="323">
        <v>0</v>
      </c>
      <c r="T126" s="323">
        <v>0</v>
      </c>
      <c r="U126" s="323">
        <v>0</v>
      </c>
      <c r="V126" s="323">
        <v>0</v>
      </c>
      <c r="W126" s="323">
        <v>0</v>
      </c>
      <c r="X126" s="323">
        <v>0</v>
      </c>
      <c r="Y126" s="323">
        <v>0</v>
      </c>
      <c r="Z126" s="323">
        <v>0</v>
      </c>
      <c r="AA126" s="323">
        <v>0</v>
      </c>
      <c r="AB126" s="323">
        <v>0</v>
      </c>
      <c r="AC126" s="323"/>
      <c r="AD126" s="323">
        <v>0</v>
      </c>
      <c r="AE126" s="323">
        <v>0</v>
      </c>
      <c r="AF126" s="323">
        <v>1</v>
      </c>
      <c r="AG126" s="323">
        <v>0.5</v>
      </c>
      <c r="AH126" s="346" t="s">
        <v>255</v>
      </c>
      <c r="AI126" s="318"/>
      <c r="AJ126" s="274"/>
      <c r="AK126" s="268"/>
      <c r="AL126" s="241"/>
      <c r="AS126" s="353"/>
    </row>
    <row r="127" spans="1:45" ht="24.95" customHeight="1" x14ac:dyDescent="0.3">
      <c r="A127" s="42">
        <v>7</v>
      </c>
      <c r="B127" s="328" t="s">
        <v>118</v>
      </c>
      <c r="C127" s="348">
        <f t="shared" si="64"/>
        <v>78.75</v>
      </c>
      <c r="D127" s="335">
        <f t="shared" ref="D127:AG127" si="69">SUM(D128:D143)</f>
        <v>0</v>
      </c>
      <c r="E127" s="348">
        <f t="shared" si="69"/>
        <v>2</v>
      </c>
      <c r="F127" s="314">
        <f t="shared" si="69"/>
        <v>2.1500000000000004</v>
      </c>
      <c r="G127" s="314">
        <f t="shared" si="69"/>
        <v>0</v>
      </c>
      <c r="H127" s="314">
        <f t="shared" si="69"/>
        <v>16.8</v>
      </c>
      <c r="I127" s="314">
        <f t="shared" si="69"/>
        <v>0</v>
      </c>
      <c r="J127" s="314">
        <f t="shared" si="69"/>
        <v>0</v>
      </c>
      <c r="K127" s="314">
        <f t="shared" si="69"/>
        <v>0</v>
      </c>
      <c r="L127" s="314">
        <f t="shared" si="69"/>
        <v>0</v>
      </c>
      <c r="M127" s="314">
        <f t="shared" si="69"/>
        <v>0</v>
      </c>
      <c r="N127" s="314">
        <f t="shared" si="69"/>
        <v>0</v>
      </c>
      <c r="O127" s="314">
        <f t="shared" si="69"/>
        <v>0</v>
      </c>
      <c r="P127" s="314">
        <f t="shared" si="69"/>
        <v>0</v>
      </c>
      <c r="Q127" s="314">
        <f t="shared" si="69"/>
        <v>0</v>
      </c>
      <c r="R127" s="314">
        <f t="shared" si="69"/>
        <v>0</v>
      </c>
      <c r="S127" s="314">
        <f t="shared" si="69"/>
        <v>0</v>
      </c>
      <c r="T127" s="314">
        <f t="shared" si="69"/>
        <v>0</v>
      </c>
      <c r="U127" s="314">
        <f t="shared" si="69"/>
        <v>0</v>
      </c>
      <c r="V127" s="314">
        <f t="shared" si="69"/>
        <v>0</v>
      </c>
      <c r="W127" s="314">
        <f t="shared" si="69"/>
        <v>0</v>
      </c>
      <c r="X127" s="314">
        <f t="shared" si="69"/>
        <v>0</v>
      </c>
      <c r="Y127" s="314">
        <f t="shared" si="69"/>
        <v>0</v>
      </c>
      <c r="Z127" s="314">
        <f t="shared" si="69"/>
        <v>0</v>
      </c>
      <c r="AA127" s="314">
        <f t="shared" si="69"/>
        <v>0</v>
      </c>
      <c r="AB127" s="314">
        <f t="shared" si="69"/>
        <v>0</v>
      </c>
      <c r="AC127" s="314">
        <f t="shared" si="69"/>
        <v>0</v>
      </c>
      <c r="AD127" s="314">
        <f t="shared" si="69"/>
        <v>0</v>
      </c>
      <c r="AE127" s="314">
        <f t="shared" si="69"/>
        <v>11.65</v>
      </c>
      <c r="AF127" s="314">
        <f t="shared" si="69"/>
        <v>0</v>
      </c>
      <c r="AG127" s="314">
        <f t="shared" si="69"/>
        <v>46.15</v>
      </c>
      <c r="AH127" s="65"/>
      <c r="AI127" s="318"/>
      <c r="AJ127" s="265"/>
      <c r="AK127" s="268"/>
      <c r="AL127" s="241"/>
      <c r="AR127" s="87" t="s">
        <v>642</v>
      </c>
    </row>
    <row r="128" spans="1:45" s="90" customFormat="1" ht="24.95" customHeight="1" x14ac:dyDescent="0.3">
      <c r="A128" s="329" t="s">
        <v>157</v>
      </c>
      <c r="B128" s="312" t="s">
        <v>716</v>
      </c>
      <c r="C128" s="65">
        <f t="shared" ref="C128:C130" si="70">SUM(D128:L128)+SUM(X128:AG128)</f>
        <v>0.7</v>
      </c>
      <c r="D128" s="323"/>
      <c r="E128" s="323"/>
      <c r="F128" s="323">
        <v>0.7</v>
      </c>
      <c r="G128" s="323"/>
      <c r="H128" s="323"/>
      <c r="I128" s="323"/>
      <c r="J128" s="323"/>
      <c r="K128" s="323"/>
      <c r="L128" s="335">
        <f t="shared" ref="L128" si="71">SUM(M128:W128)</f>
        <v>0</v>
      </c>
      <c r="M128" s="323"/>
      <c r="N128" s="323"/>
      <c r="O128" s="323"/>
      <c r="P128" s="323"/>
      <c r="Q128" s="323"/>
      <c r="R128" s="323"/>
      <c r="S128" s="323"/>
      <c r="T128" s="323"/>
      <c r="U128" s="323"/>
      <c r="V128" s="323"/>
      <c r="W128" s="323"/>
      <c r="X128" s="323"/>
      <c r="Y128" s="323"/>
      <c r="Z128" s="323"/>
      <c r="AA128" s="323"/>
      <c r="AB128" s="323"/>
      <c r="AC128" s="323"/>
      <c r="AD128" s="323"/>
      <c r="AE128" s="323"/>
      <c r="AF128" s="323"/>
      <c r="AG128" s="323"/>
      <c r="AH128" s="323" t="s">
        <v>41</v>
      </c>
      <c r="AI128" s="318" t="s">
        <v>581</v>
      </c>
      <c r="AJ128" s="274" t="s">
        <v>25</v>
      </c>
      <c r="AK128" s="268" t="s">
        <v>526</v>
      </c>
      <c r="AL128" s="241"/>
      <c r="AR128" s="90" t="s">
        <v>642</v>
      </c>
      <c r="AS128" s="353" t="s">
        <v>846</v>
      </c>
    </row>
    <row r="129" spans="1:46" s="90" customFormat="1" ht="24.95" customHeight="1" x14ac:dyDescent="0.3">
      <c r="A129" s="329" t="s">
        <v>350</v>
      </c>
      <c r="B129" s="312" t="s">
        <v>799</v>
      </c>
      <c r="C129" s="65">
        <f t="shared" si="70"/>
        <v>2.6</v>
      </c>
      <c r="D129" s="323"/>
      <c r="E129" s="323"/>
      <c r="F129" s="323">
        <v>0.65</v>
      </c>
      <c r="G129" s="323"/>
      <c r="H129" s="323"/>
      <c r="I129" s="323"/>
      <c r="J129" s="323"/>
      <c r="K129" s="323"/>
      <c r="L129" s="335"/>
      <c r="M129" s="323"/>
      <c r="N129" s="323"/>
      <c r="O129" s="323"/>
      <c r="P129" s="323"/>
      <c r="Q129" s="323"/>
      <c r="R129" s="323"/>
      <c r="S129" s="323"/>
      <c r="T129" s="323"/>
      <c r="U129" s="323"/>
      <c r="V129" s="323"/>
      <c r="W129" s="323"/>
      <c r="X129" s="323"/>
      <c r="Y129" s="323"/>
      <c r="Z129" s="323"/>
      <c r="AA129" s="323"/>
      <c r="AB129" s="323"/>
      <c r="AC129" s="323"/>
      <c r="AD129" s="323"/>
      <c r="AE129" s="323"/>
      <c r="AF129" s="323"/>
      <c r="AG129" s="323">
        <v>1.95</v>
      </c>
      <c r="AH129" s="323" t="s">
        <v>43</v>
      </c>
      <c r="AI129" s="318" t="s">
        <v>790</v>
      </c>
      <c r="AJ129" s="298"/>
      <c r="AK129" s="268"/>
      <c r="AL129" s="241"/>
      <c r="AS129" s="353" t="s">
        <v>642</v>
      </c>
      <c r="AT129" s="90" t="s">
        <v>853</v>
      </c>
    </row>
    <row r="130" spans="1:46" s="90" customFormat="1" ht="24.95" customHeight="1" x14ac:dyDescent="0.3">
      <c r="A130" s="329" t="s">
        <v>251</v>
      </c>
      <c r="B130" s="312" t="s">
        <v>715</v>
      </c>
      <c r="C130" s="65">
        <f t="shared" si="70"/>
        <v>4.5</v>
      </c>
      <c r="D130" s="323"/>
      <c r="E130" s="323"/>
      <c r="F130" s="323"/>
      <c r="G130" s="323"/>
      <c r="H130" s="323"/>
      <c r="I130" s="323"/>
      <c r="J130" s="323"/>
      <c r="K130" s="323"/>
      <c r="L130" s="335"/>
      <c r="M130" s="323"/>
      <c r="N130" s="323"/>
      <c r="O130" s="323"/>
      <c r="P130" s="323"/>
      <c r="Q130" s="323"/>
      <c r="R130" s="323"/>
      <c r="S130" s="323"/>
      <c r="T130" s="323"/>
      <c r="U130" s="323"/>
      <c r="V130" s="323"/>
      <c r="W130" s="323"/>
      <c r="X130" s="323"/>
      <c r="Y130" s="323"/>
      <c r="Z130" s="323"/>
      <c r="AA130" s="323"/>
      <c r="AB130" s="323"/>
      <c r="AC130" s="323"/>
      <c r="AD130" s="323"/>
      <c r="AE130" s="323"/>
      <c r="AF130" s="323"/>
      <c r="AG130" s="323">
        <v>4.5</v>
      </c>
      <c r="AH130" s="323" t="s">
        <v>226</v>
      </c>
      <c r="AI130" s="318" t="s">
        <v>705</v>
      </c>
      <c r="AJ130" s="298"/>
      <c r="AK130" s="268"/>
      <c r="AL130" s="241"/>
      <c r="AR130" s="90" t="s">
        <v>642</v>
      </c>
      <c r="AS130" s="353"/>
    </row>
    <row r="131" spans="1:46" s="86" customFormat="1" ht="34.5" customHeight="1" x14ac:dyDescent="0.3">
      <c r="A131" s="329" t="s">
        <v>252</v>
      </c>
      <c r="B131" s="319" t="s">
        <v>717</v>
      </c>
      <c r="C131" s="65">
        <f>SUM(D131:L131)+SUM(X131:AG131)</f>
        <v>2.15</v>
      </c>
      <c r="D131" s="323"/>
      <c r="E131" s="323"/>
      <c r="F131" s="323"/>
      <c r="G131" s="323"/>
      <c r="H131" s="323"/>
      <c r="I131" s="323"/>
      <c r="J131" s="323"/>
      <c r="K131" s="323"/>
      <c r="L131" s="335"/>
      <c r="M131" s="323"/>
      <c r="N131" s="323"/>
      <c r="O131" s="323"/>
      <c r="P131" s="323"/>
      <c r="Q131" s="323"/>
      <c r="R131" s="323"/>
      <c r="S131" s="323"/>
      <c r="T131" s="323"/>
      <c r="U131" s="323"/>
      <c r="V131" s="323"/>
      <c r="W131" s="323"/>
      <c r="X131" s="323"/>
      <c r="Y131" s="323"/>
      <c r="Z131" s="323"/>
      <c r="AA131" s="323"/>
      <c r="AB131" s="323"/>
      <c r="AC131" s="323"/>
      <c r="AD131" s="323"/>
      <c r="AE131" s="323"/>
      <c r="AF131" s="323"/>
      <c r="AG131" s="323">
        <v>2.15</v>
      </c>
      <c r="AH131" s="65" t="s">
        <v>36</v>
      </c>
      <c r="AI131" s="318" t="s">
        <v>758</v>
      </c>
      <c r="AJ131" s="299"/>
      <c r="AK131" s="268"/>
      <c r="AL131" s="241"/>
      <c r="AS131" s="353" t="s">
        <v>642</v>
      </c>
    </row>
    <row r="132" spans="1:46" s="86" customFormat="1" ht="24.95" customHeight="1" x14ac:dyDescent="0.3">
      <c r="A132" s="329" t="s">
        <v>372</v>
      </c>
      <c r="B132" s="319" t="s">
        <v>801</v>
      </c>
      <c r="C132" s="65">
        <f>SUM(D132:L132)+SUM(X132:AG132)</f>
        <v>6</v>
      </c>
      <c r="D132" s="323"/>
      <c r="E132" s="323"/>
      <c r="F132" s="323"/>
      <c r="G132" s="323"/>
      <c r="H132" s="323"/>
      <c r="I132" s="323"/>
      <c r="J132" s="323"/>
      <c r="K132" s="323"/>
      <c r="L132" s="335"/>
      <c r="M132" s="323"/>
      <c r="N132" s="323"/>
      <c r="O132" s="323"/>
      <c r="P132" s="323"/>
      <c r="Q132" s="323"/>
      <c r="R132" s="323"/>
      <c r="S132" s="323"/>
      <c r="T132" s="323"/>
      <c r="U132" s="323"/>
      <c r="V132" s="323"/>
      <c r="W132" s="323"/>
      <c r="X132" s="323"/>
      <c r="Y132" s="323"/>
      <c r="Z132" s="323"/>
      <c r="AA132" s="323"/>
      <c r="AB132" s="323"/>
      <c r="AC132" s="323"/>
      <c r="AD132" s="323"/>
      <c r="AE132" s="323"/>
      <c r="AF132" s="323"/>
      <c r="AG132" s="323">
        <v>6</v>
      </c>
      <c r="AH132" s="65" t="s">
        <v>41</v>
      </c>
      <c r="AI132" s="318" t="s">
        <v>835</v>
      </c>
      <c r="AJ132" s="299"/>
      <c r="AK132" s="268"/>
      <c r="AL132" s="241"/>
      <c r="AS132" s="353" t="s">
        <v>846</v>
      </c>
    </row>
    <row r="133" spans="1:46" s="90" customFormat="1" ht="45" customHeight="1" x14ac:dyDescent="0.3">
      <c r="A133" s="329" t="s">
        <v>253</v>
      </c>
      <c r="B133" s="319" t="s">
        <v>798</v>
      </c>
      <c r="C133" s="65">
        <f t="shared" si="64"/>
        <v>15</v>
      </c>
      <c r="D133" s="323"/>
      <c r="E133" s="323"/>
      <c r="F133" s="323"/>
      <c r="G133" s="323"/>
      <c r="H133" s="323"/>
      <c r="I133" s="323"/>
      <c r="J133" s="323"/>
      <c r="K133" s="323"/>
      <c r="L133" s="335"/>
      <c r="M133" s="323"/>
      <c r="N133" s="323"/>
      <c r="O133" s="323"/>
      <c r="P133" s="323"/>
      <c r="Q133" s="323"/>
      <c r="R133" s="323"/>
      <c r="S133" s="323"/>
      <c r="T133" s="323"/>
      <c r="U133" s="323"/>
      <c r="V133" s="323"/>
      <c r="W133" s="323"/>
      <c r="X133" s="323"/>
      <c r="Y133" s="323"/>
      <c r="Z133" s="323"/>
      <c r="AA133" s="323"/>
      <c r="AB133" s="323"/>
      <c r="AC133" s="323"/>
      <c r="AD133" s="323"/>
      <c r="AE133" s="323"/>
      <c r="AF133" s="323"/>
      <c r="AG133" s="323">
        <v>15</v>
      </c>
      <c r="AH133" s="323" t="s">
        <v>32</v>
      </c>
      <c r="AI133" s="361" t="s">
        <v>651</v>
      </c>
      <c r="AJ133" s="274"/>
      <c r="AK133" s="268" t="s">
        <v>504</v>
      </c>
      <c r="AL133" s="241"/>
      <c r="AR133" s="90" t="s">
        <v>642</v>
      </c>
      <c r="AS133" s="353" t="s">
        <v>642</v>
      </c>
    </row>
    <row r="134" spans="1:46" s="86" customFormat="1" ht="24.95" customHeight="1" x14ac:dyDescent="0.3">
      <c r="A134" s="329" t="s">
        <v>254</v>
      </c>
      <c r="B134" s="319" t="s">
        <v>780</v>
      </c>
      <c r="C134" s="65">
        <f t="shared" si="64"/>
        <v>16</v>
      </c>
      <c r="D134" s="323"/>
      <c r="E134" s="323"/>
      <c r="F134" s="323">
        <v>0.8</v>
      </c>
      <c r="G134" s="323"/>
      <c r="H134" s="323"/>
      <c r="I134" s="323"/>
      <c r="J134" s="323"/>
      <c r="K134" s="323"/>
      <c r="L134" s="335"/>
      <c r="M134" s="323"/>
      <c r="N134" s="323"/>
      <c r="O134" s="323"/>
      <c r="P134" s="323"/>
      <c r="Q134" s="323"/>
      <c r="R134" s="323"/>
      <c r="S134" s="323"/>
      <c r="T134" s="323"/>
      <c r="U134" s="323"/>
      <c r="V134" s="323"/>
      <c r="W134" s="323"/>
      <c r="X134" s="323"/>
      <c r="Y134" s="323"/>
      <c r="Z134" s="323"/>
      <c r="AA134" s="323"/>
      <c r="AB134" s="323"/>
      <c r="AC134" s="323"/>
      <c r="AD134" s="323"/>
      <c r="AE134" s="323"/>
      <c r="AF134" s="323"/>
      <c r="AG134" s="65">
        <v>15.2</v>
      </c>
      <c r="AH134" s="323" t="s">
        <v>60</v>
      </c>
      <c r="AI134" s="318" t="s">
        <v>771</v>
      </c>
      <c r="AJ134" s="265"/>
      <c r="AK134" s="268"/>
      <c r="AL134" s="241"/>
      <c r="AR134" s="90" t="s">
        <v>642</v>
      </c>
      <c r="AS134" s="353"/>
    </row>
    <row r="135" spans="1:46" s="90" customFormat="1" ht="24.95" customHeight="1" x14ac:dyDescent="0.3">
      <c r="A135" s="329" t="s">
        <v>373</v>
      </c>
      <c r="B135" s="319" t="s">
        <v>686</v>
      </c>
      <c r="C135" s="65">
        <f>SUM(D135:L135)+SUM(X135:AG135)</f>
        <v>3</v>
      </c>
      <c r="D135" s="323"/>
      <c r="E135" s="323">
        <v>2</v>
      </c>
      <c r="F135" s="323"/>
      <c r="G135" s="323"/>
      <c r="H135" s="323"/>
      <c r="I135" s="323"/>
      <c r="J135" s="323"/>
      <c r="K135" s="323"/>
      <c r="L135" s="335"/>
      <c r="M135" s="323"/>
      <c r="N135" s="323"/>
      <c r="O135" s="323"/>
      <c r="P135" s="323"/>
      <c r="Q135" s="323"/>
      <c r="R135" s="323"/>
      <c r="S135" s="323"/>
      <c r="T135" s="323"/>
      <c r="U135" s="323"/>
      <c r="V135" s="323"/>
      <c r="W135" s="323"/>
      <c r="X135" s="323"/>
      <c r="Y135" s="323"/>
      <c r="Z135" s="323"/>
      <c r="AA135" s="323"/>
      <c r="AB135" s="323"/>
      <c r="AC135" s="323"/>
      <c r="AD135" s="323"/>
      <c r="AE135" s="323"/>
      <c r="AF135" s="323"/>
      <c r="AG135" s="65">
        <v>1</v>
      </c>
      <c r="AH135" s="65" t="s">
        <v>35</v>
      </c>
      <c r="AI135" s="318" t="s">
        <v>593</v>
      </c>
      <c r="AJ135" s="265"/>
      <c r="AK135" s="268"/>
      <c r="AL135" s="241"/>
      <c r="AR135" s="90" t="s">
        <v>642</v>
      </c>
      <c r="AS135" s="353" t="s">
        <v>642</v>
      </c>
    </row>
    <row r="136" spans="1:46" s="90" customFormat="1" ht="24.95" customHeight="1" x14ac:dyDescent="0.25">
      <c r="A136" s="329" t="s">
        <v>374</v>
      </c>
      <c r="B136" s="312" t="s">
        <v>687</v>
      </c>
      <c r="C136" s="65">
        <f t="shared" si="64"/>
        <v>9</v>
      </c>
      <c r="D136" s="323"/>
      <c r="E136" s="323"/>
      <c r="F136" s="323"/>
      <c r="G136" s="323"/>
      <c r="H136" s="323">
        <v>9</v>
      </c>
      <c r="I136" s="323"/>
      <c r="J136" s="323"/>
      <c r="K136" s="323"/>
      <c r="L136" s="335">
        <f t="shared" ref="L136:L139" si="72">SUM(M136:W136)</f>
        <v>0</v>
      </c>
      <c r="M136" s="323"/>
      <c r="N136" s="323"/>
      <c r="O136" s="323"/>
      <c r="P136" s="323"/>
      <c r="Q136" s="323"/>
      <c r="R136" s="323"/>
      <c r="S136" s="323"/>
      <c r="T136" s="323"/>
      <c r="U136" s="323"/>
      <c r="V136" s="323"/>
      <c r="W136" s="323"/>
      <c r="X136" s="323"/>
      <c r="Y136" s="323"/>
      <c r="Z136" s="323"/>
      <c r="AA136" s="323"/>
      <c r="AB136" s="323"/>
      <c r="AC136" s="323"/>
      <c r="AD136" s="323"/>
      <c r="AE136" s="323"/>
      <c r="AF136" s="323"/>
      <c r="AG136" s="323"/>
      <c r="AH136" s="323" t="s">
        <v>55</v>
      </c>
      <c r="AI136" s="339" t="s">
        <v>569</v>
      </c>
      <c r="AJ136" s="274" t="s">
        <v>25</v>
      </c>
      <c r="AK136" s="245" t="s">
        <v>176</v>
      </c>
      <c r="AL136" s="241"/>
      <c r="AR136" s="90" t="s">
        <v>642</v>
      </c>
      <c r="AS136" s="353" t="s">
        <v>847</v>
      </c>
    </row>
    <row r="137" spans="1:46" s="90" customFormat="1" ht="24.95" customHeight="1" x14ac:dyDescent="0.25">
      <c r="A137" s="329" t="s">
        <v>375</v>
      </c>
      <c r="B137" s="319" t="s">
        <v>688</v>
      </c>
      <c r="C137" s="65">
        <f t="shared" si="64"/>
        <v>2.8</v>
      </c>
      <c r="D137" s="323"/>
      <c r="E137" s="323"/>
      <c r="F137" s="323"/>
      <c r="G137" s="323"/>
      <c r="H137" s="323">
        <v>2.8</v>
      </c>
      <c r="I137" s="323"/>
      <c r="J137" s="323"/>
      <c r="K137" s="323"/>
      <c r="L137" s="335">
        <f t="shared" si="72"/>
        <v>0</v>
      </c>
      <c r="M137" s="323"/>
      <c r="N137" s="323"/>
      <c r="O137" s="323"/>
      <c r="P137" s="323"/>
      <c r="Q137" s="323"/>
      <c r="R137" s="323"/>
      <c r="S137" s="323"/>
      <c r="T137" s="323"/>
      <c r="U137" s="323"/>
      <c r="V137" s="323"/>
      <c r="W137" s="323"/>
      <c r="X137" s="323"/>
      <c r="Y137" s="323"/>
      <c r="Z137" s="323"/>
      <c r="AA137" s="323"/>
      <c r="AB137" s="323"/>
      <c r="AC137" s="323"/>
      <c r="AD137" s="323"/>
      <c r="AE137" s="323"/>
      <c r="AF137" s="323"/>
      <c r="AG137" s="323"/>
      <c r="AH137" s="65" t="s">
        <v>36</v>
      </c>
      <c r="AI137" s="339" t="s">
        <v>760</v>
      </c>
      <c r="AJ137" s="265" t="s">
        <v>25</v>
      </c>
      <c r="AK137" s="245" t="s">
        <v>177</v>
      </c>
      <c r="AL137" s="241"/>
      <c r="AR137" s="90" t="s">
        <v>642</v>
      </c>
      <c r="AS137" s="353" t="s">
        <v>642</v>
      </c>
    </row>
    <row r="138" spans="1:46" s="90" customFormat="1" ht="24.95" customHeight="1" x14ac:dyDescent="0.25">
      <c r="A138" s="329" t="s">
        <v>376</v>
      </c>
      <c r="B138" s="319" t="s">
        <v>227</v>
      </c>
      <c r="C138" s="65">
        <f t="shared" si="64"/>
        <v>3</v>
      </c>
      <c r="D138" s="323"/>
      <c r="E138" s="323"/>
      <c r="F138" s="323"/>
      <c r="G138" s="323"/>
      <c r="H138" s="323"/>
      <c r="I138" s="323"/>
      <c r="J138" s="323"/>
      <c r="K138" s="323"/>
      <c r="L138" s="335"/>
      <c r="M138" s="323"/>
      <c r="N138" s="323"/>
      <c r="O138" s="323"/>
      <c r="P138" s="323"/>
      <c r="Q138" s="323"/>
      <c r="R138" s="323"/>
      <c r="S138" s="323"/>
      <c r="T138" s="323"/>
      <c r="U138" s="323"/>
      <c r="V138" s="323"/>
      <c r="W138" s="323"/>
      <c r="X138" s="323"/>
      <c r="Y138" s="323"/>
      <c r="Z138" s="323"/>
      <c r="AA138" s="323"/>
      <c r="AB138" s="323"/>
      <c r="AC138" s="323"/>
      <c r="AD138" s="323"/>
      <c r="AE138" s="323">
        <v>2.65</v>
      </c>
      <c r="AF138" s="323"/>
      <c r="AG138" s="323">
        <v>0.35</v>
      </c>
      <c r="AH138" s="65" t="s">
        <v>44</v>
      </c>
      <c r="AI138" s="339" t="s">
        <v>791</v>
      </c>
      <c r="AJ138" s="265"/>
      <c r="AK138" s="269"/>
      <c r="AL138" s="241"/>
      <c r="AS138" s="353" t="s">
        <v>847</v>
      </c>
    </row>
    <row r="139" spans="1:46" s="90" customFormat="1" ht="24.95" customHeight="1" x14ac:dyDescent="0.25">
      <c r="A139" s="329" t="s">
        <v>377</v>
      </c>
      <c r="B139" s="319" t="s">
        <v>689</v>
      </c>
      <c r="C139" s="65">
        <f t="shared" si="64"/>
        <v>5</v>
      </c>
      <c r="D139" s="323"/>
      <c r="E139" s="323"/>
      <c r="F139" s="323"/>
      <c r="G139" s="323"/>
      <c r="H139" s="323">
        <v>5</v>
      </c>
      <c r="I139" s="323"/>
      <c r="J139" s="323"/>
      <c r="K139" s="323"/>
      <c r="L139" s="335">
        <f t="shared" si="72"/>
        <v>0</v>
      </c>
      <c r="M139" s="323"/>
      <c r="N139" s="323"/>
      <c r="O139" s="323"/>
      <c r="P139" s="323"/>
      <c r="Q139" s="323"/>
      <c r="R139" s="323"/>
      <c r="S139" s="323"/>
      <c r="T139" s="323"/>
      <c r="U139" s="323"/>
      <c r="V139" s="323"/>
      <c r="W139" s="323"/>
      <c r="X139" s="323"/>
      <c r="Y139" s="323"/>
      <c r="Z139" s="323"/>
      <c r="AA139" s="323"/>
      <c r="AB139" s="323"/>
      <c r="AC139" s="323"/>
      <c r="AD139" s="323"/>
      <c r="AE139" s="323"/>
      <c r="AF139" s="323"/>
      <c r="AG139" s="323"/>
      <c r="AH139" s="65" t="s">
        <v>36</v>
      </c>
      <c r="AI139" s="339" t="s">
        <v>759</v>
      </c>
      <c r="AJ139" s="265" t="s">
        <v>25</v>
      </c>
      <c r="AK139" s="269" t="s">
        <v>178</v>
      </c>
      <c r="AL139" s="241"/>
      <c r="AR139" s="90" t="s">
        <v>642</v>
      </c>
      <c r="AS139" s="353" t="s">
        <v>847</v>
      </c>
    </row>
    <row r="140" spans="1:46" s="90" customFormat="1" ht="24.95" customHeight="1" x14ac:dyDescent="0.3">
      <c r="A140" s="329" t="s">
        <v>378</v>
      </c>
      <c r="B140" s="319" t="s">
        <v>690</v>
      </c>
      <c r="C140" s="65">
        <f>SUM(D140:L140)+SUM(X140:AG140)</f>
        <v>3</v>
      </c>
      <c r="D140" s="323"/>
      <c r="E140" s="323"/>
      <c r="F140" s="323"/>
      <c r="G140" s="323"/>
      <c r="H140" s="323"/>
      <c r="I140" s="323"/>
      <c r="J140" s="323"/>
      <c r="K140" s="323"/>
      <c r="L140" s="335">
        <f>SUM(M140:W140)</f>
        <v>0</v>
      </c>
      <c r="M140" s="323"/>
      <c r="N140" s="323"/>
      <c r="O140" s="323"/>
      <c r="P140" s="323"/>
      <c r="Q140" s="323"/>
      <c r="R140" s="323"/>
      <c r="S140" s="323"/>
      <c r="T140" s="323"/>
      <c r="U140" s="323"/>
      <c r="V140" s="323"/>
      <c r="W140" s="323"/>
      <c r="X140" s="323"/>
      <c r="Y140" s="323"/>
      <c r="Z140" s="323"/>
      <c r="AA140" s="323"/>
      <c r="AB140" s="323"/>
      <c r="AC140" s="323"/>
      <c r="AD140" s="323"/>
      <c r="AE140" s="323">
        <v>3</v>
      </c>
      <c r="AF140" s="323"/>
      <c r="AG140" s="323"/>
      <c r="AH140" s="323" t="s">
        <v>56</v>
      </c>
      <c r="AI140" s="318" t="s">
        <v>598</v>
      </c>
      <c r="AJ140" s="265" t="s">
        <v>25</v>
      </c>
      <c r="AK140" s="268"/>
      <c r="AL140" s="241"/>
      <c r="AR140" s="90" t="s">
        <v>642</v>
      </c>
      <c r="AS140" s="353" t="s">
        <v>847</v>
      </c>
    </row>
    <row r="141" spans="1:46" s="90" customFormat="1" ht="24.95" customHeight="1" x14ac:dyDescent="0.25">
      <c r="A141" s="329" t="s">
        <v>379</v>
      </c>
      <c r="B141" s="319" t="s">
        <v>691</v>
      </c>
      <c r="C141" s="65">
        <f>SUM(D141:L141)+SUM(X141:AG141)</f>
        <v>2</v>
      </c>
      <c r="D141" s="323"/>
      <c r="E141" s="323"/>
      <c r="F141" s="323"/>
      <c r="G141" s="323"/>
      <c r="H141" s="323"/>
      <c r="I141" s="323"/>
      <c r="J141" s="323"/>
      <c r="K141" s="323"/>
      <c r="L141" s="335">
        <f>SUM(M141:W141)</f>
        <v>0</v>
      </c>
      <c r="M141" s="323"/>
      <c r="N141" s="323"/>
      <c r="O141" s="323"/>
      <c r="P141" s="323"/>
      <c r="Q141" s="323"/>
      <c r="R141" s="323"/>
      <c r="S141" s="323"/>
      <c r="T141" s="323"/>
      <c r="U141" s="323"/>
      <c r="V141" s="323"/>
      <c r="W141" s="323"/>
      <c r="X141" s="323"/>
      <c r="Y141" s="323"/>
      <c r="Z141" s="323"/>
      <c r="AA141" s="323"/>
      <c r="AB141" s="323"/>
      <c r="AC141" s="323"/>
      <c r="AD141" s="323"/>
      <c r="AE141" s="323">
        <v>2</v>
      </c>
      <c r="AF141" s="323"/>
      <c r="AG141" s="323"/>
      <c r="AH141" s="65" t="s">
        <v>226</v>
      </c>
      <c r="AI141" s="313" t="s">
        <v>763</v>
      </c>
      <c r="AJ141" s="265" t="s">
        <v>25</v>
      </c>
      <c r="AK141" s="246" t="s">
        <v>168</v>
      </c>
      <c r="AL141" s="241"/>
      <c r="AR141" s="90" t="s">
        <v>642</v>
      </c>
      <c r="AS141" s="353"/>
    </row>
    <row r="142" spans="1:46" s="86" customFormat="1" ht="24.95" customHeight="1" x14ac:dyDescent="0.3">
      <c r="A142" s="329" t="s">
        <v>706</v>
      </c>
      <c r="B142" s="319" t="s">
        <v>692</v>
      </c>
      <c r="C142" s="65">
        <f>SUM(D142:L142)+SUM(X142:AG142)</f>
        <v>2</v>
      </c>
      <c r="D142" s="323"/>
      <c r="E142" s="323"/>
      <c r="F142" s="323"/>
      <c r="G142" s="323"/>
      <c r="H142" s="323"/>
      <c r="I142" s="323"/>
      <c r="J142" s="323"/>
      <c r="K142" s="323"/>
      <c r="L142" s="335"/>
      <c r="M142" s="323"/>
      <c r="N142" s="323"/>
      <c r="O142" s="323"/>
      <c r="P142" s="323"/>
      <c r="Q142" s="323"/>
      <c r="R142" s="323"/>
      <c r="S142" s="323"/>
      <c r="T142" s="323"/>
      <c r="U142" s="323"/>
      <c r="V142" s="323"/>
      <c r="W142" s="323"/>
      <c r="X142" s="323"/>
      <c r="Y142" s="323"/>
      <c r="Z142" s="323"/>
      <c r="AA142" s="323"/>
      <c r="AB142" s="323"/>
      <c r="AC142" s="323"/>
      <c r="AD142" s="323"/>
      <c r="AE142" s="323">
        <v>2</v>
      </c>
      <c r="AF142" s="323"/>
      <c r="AG142" s="323"/>
      <c r="AH142" s="65" t="s">
        <v>32</v>
      </c>
      <c r="AI142" s="318" t="s">
        <v>599</v>
      </c>
      <c r="AJ142" s="265"/>
      <c r="AK142" s="268"/>
      <c r="AL142" s="241"/>
      <c r="AR142" s="90" t="s">
        <v>642</v>
      </c>
      <c r="AS142" s="353" t="s">
        <v>847</v>
      </c>
    </row>
    <row r="143" spans="1:46" s="90" customFormat="1" ht="24.95" customHeight="1" x14ac:dyDescent="0.25">
      <c r="A143" s="329" t="s">
        <v>707</v>
      </c>
      <c r="B143" s="319" t="s">
        <v>695</v>
      </c>
      <c r="C143" s="65">
        <f>SUM(D143:L143)+SUM(X143:AG143)</f>
        <v>2</v>
      </c>
      <c r="D143" s="323"/>
      <c r="E143" s="323"/>
      <c r="F143" s="323"/>
      <c r="G143" s="323"/>
      <c r="H143" s="323"/>
      <c r="I143" s="323"/>
      <c r="J143" s="323"/>
      <c r="K143" s="323"/>
      <c r="L143" s="335">
        <f>SUM(M143:W143)</f>
        <v>0</v>
      </c>
      <c r="M143" s="323"/>
      <c r="N143" s="323"/>
      <c r="O143" s="323"/>
      <c r="P143" s="323"/>
      <c r="Q143" s="323"/>
      <c r="R143" s="323"/>
      <c r="S143" s="323"/>
      <c r="T143" s="323"/>
      <c r="U143" s="323"/>
      <c r="V143" s="323"/>
      <c r="W143" s="323"/>
      <c r="X143" s="323"/>
      <c r="Y143" s="323"/>
      <c r="Z143" s="323"/>
      <c r="AA143" s="323"/>
      <c r="AB143" s="323"/>
      <c r="AC143" s="323"/>
      <c r="AD143" s="323"/>
      <c r="AE143" s="323">
        <v>2</v>
      </c>
      <c r="AF143" s="323"/>
      <c r="AG143" s="323"/>
      <c r="AH143" s="323" t="s">
        <v>56</v>
      </c>
      <c r="AI143" s="339" t="s">
        <v>598</v>
      </c>
      <c r="AJ143" s="265" t="s">
        <v>25</v>
      </c>
      <c r="AK143" s="245" t="s">
        <v>175</v>
      </c>
      <c r="AL143" s="241"/>
      <c r="AR143" s="90" t="s">
        <v>642</v>
      </c>
      <c r="AS143" s="353" t="s">
        <v>847</v>
      </c>
    </row>
    <row r="144" spans="1:46" s="89" customFormat="1" ht="18.75" x14ac:dyDescent="0.3">
      <c r="A144" s="247"/>
      <c r="B144" s="247" t="s">
        <v>158</v>
      </c>
      <c r="C144" s="344">
        <f t="shared" ref="C144:AG144" si="73">C127+C119+C100+C92+C90+C88+C86+C81+C79+C76+C74+C71+C49+C47+C44+C24+C20+C18+C13+C9</f>
        <v>1080.1699999999998</v>
      </c>
      <c r="D144" s="344">
        <f t="shared" si="73"/>
        <v>18.3</v>
      </c>
      <c r="E144" s="344">
        <f t="shared" si="73"/>
        <v>114.18</v>
      </c>
      <c r="F144" s="344">
        <f>F127+F119+F100+F92+F90+F88+F86+F81+F79+F76+F74+F71+F49+F47+F44+F24+F20+F18+F13+F9</f>
        <v>68.91</v>
      </c>
      <c r="G144" s="344">
        <f t="shared" si="73"/>
        <v>5</v>
      </c>
      <c r="H144" s="344">
        <f t="shared" si="73"/>
        <v>695.94</v>
      </c>
      <c r="I144" s="344">
        <f t="shared" si="73"/>
        <v>0</v>
      </c>
      <c r="J144" s="344">
        <f t="shared" si="73"/>
        <v>0.45</v>
      </c>
      <c r="K144" s="344">
        <f t="shared" si="73"/>
        <v>0</v>
      </c>
      <c r="L144" s="344">
        <f t="shared" si="73"/>
        <v>1.94</v>
      </c>
      <c r="M144" s="344">
        <f t="shared" si="73"/>
        <v>0.2</v>
      </c>
      <c r="N144" s="344">
        <f t="shared" si="73"/>
        <v>0.4</v>
      </c>
      <c r="O144" s="344">
        <f t="shared" si="73"/>
        <v>0</v>
      </c>
      <c r="P144" s="344">
        <f t="shared" si="73"/>
        <v>0</v>
      </c>
      <c r="Q144" s="344">
        <f t="shared" si="73"/>
        <v>0</v>
      </c>
      <c r="R144" s="344">
        <f t="shared" si="73"/>
        <v>0.23</v>
      </c>
      <c r="S144" s="344">
        <f t="shared" si="73"/>
        <v>0.83000000000000007</v>
      </c>
      <c r="T144" s="344">
        <f t="shared" si="73"/>
        <v>7.0000000000000007E-2</v>
      </c>
      <c r="U144" s="344">
        <f t="shared" si="73"/>
        <v>0</v>
      </c>
      <c r="V144" s="344">
        <f t="shared" si="73"/>
        <v>0</v>
      </c>
      <c r="W144" s="344">
        <f t="shared" si="73"/>
        <v>0.21</v>
      </c>
      <c r="X144" s="344">
        <f t="shared" si="73"/>
        <v>0.11</v>
      </c>
      <c r="Y144" s="344">
        <f t="shared" si="73"/>
        <v>0</v>
      </c>
      <c r="Z144" s="344">
        <f t="shared" si="73"/>
        <v>0.12</v>
      </c>
      <c r="AA144" s="344">
        <f t="shared" si="73"/>
        <v>0</v>
      </c>
      <c r="AB144" s="344">
        <f t="shared" si="73"/>
        <v>0.14000000000000001</v>
      </c>
      <c r="AC144" s="344">
        <f t="shared" si="73"/>
        <v>0.33999999999999997</v>
      </c>
      <c r="AD144" s="344">
        <f t="shared" si="73"/>
        <v>0</v>
      </c>
      <c r="AE144" s="344">
        <f t="shared" si="73"/>
        <v>16.649999999999999</v>
      </c>
      <c r="AF144" s="344">
        <f t="shared" si="73"/>
        <v>4.58</v>
      </c>
      <c r="AG144" s="344">
        <f t="shared" si="73"/>
        <v>153.51</v>
      </c>
      <c r="AH144" s="248"/>
      <c r="AI144" s="300"/>
      <c r="AJ144" s="273"/>
      <c r="AK144" s="273"/>
      <c r="AL144" s="243"/>
      <c r="AS144" s="356"/>
    </row>
    <row r="145" spans="3:6" ht="22.5" customHeight="1" x14ac:dyDescent="0.25"/>
    <row r="146" spans="3:6" x14ac:dyDescent="0.25">
      <c r="C146" s="303"/>
    </row>
    <row r="147" spans="3:6" x14ac:dyDescent="0.25">
      <c r="E147" s="309"/>
      <c r="F147" s="303"/>
    </row>
  </sheetData>
  <autoFilter ref="A6:CE144"/>
  <mergeCells count="39">
    <mergeCell ref="A2:AI3"/>
    <mergeCell ref="A1:B1"/>
    <mergeCell ref="AH4:AH6"/>
    <mergeCell ref="AJ4:AJ6"/>
    <mergeCell ref="S5:S6"/>
    <mergeCell ref="T5:T6"/>
    <mergeCell ref="U5:U6"/>
    <mergeCell ref="V5:V6"/>
    <mergeCell ref="AI4:AI6"/>
    <mergeCell ref="D4:AG4"/>
    <mergeCell ref="A4:A6"/>
    <mergeCell ref="B4:B6"/>
    <mergeCell ref="C4:C6"/>
    <mergeCell ref="K5:K6"/>
    <mergeCell ref="AD5:AD6"/>
    <mergeCell ref="AE5:AE6"/>
    <mergeCell ref="AF5:AF6"/>
    <mergeCell ref="AG5:AG6"/>
    <mergeCell ref="W5:W6"/>
    <mergeCell ref="X5:X6"/>
    <mergeCell ref="Y5:Y6"/>
    <mergeCell ref="Z5:Z6"/>
    <mergeCell ref="AA5:AA6"/>
    <mergeCell ref="AC5:AC6"/>
    <mergeCell ref="I5:I6"/>
    <mergeCell ref="D5:D6"/>
    <mergeCell ref="E5:E6"/>
    <mergeCell ref="F5:F6"/>
    <mergeCell ref="G5:G6"/>
    <mergeCell ref="H5:H6"/>
    <mergeCell ref="P5:P6"/>
    <mergeCell ref="Q5:Q6"/>
    <mergeCell ref="R5:R6"/>
    <mergeCell ref="AB5:AB6"/>
    <mergeCell ref="J5:J6"/>
    <mergeCell ref="L5:L6"/>
    <mergeCell ref="M5:M6"/>
    <mergeCell ref="N5:N6"/>
    <mergeCell ref="O5:O6"/>
  </mergeCells>
  <printOptions horizontalCentered="1"/>
  <pageMargins left="0.35" right="0.15" top="0.45" bottom="0.35" header="0.3" footer="0.3"/>
  <pageSetup paperSize="8"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144"/>
  <sheetViews>
    <sheetView showZeros="0" zoomScale="85" zoomScaleNormal="85" workbookViewId="0">
      <selection activeCell="O1" sqref="O1:O1048576"/>
    </sheetView>
  </sheetViews>
  <sheetFormatPr defaultRowHeight="15" x14ac:dyDescent="0.25"/>
  <cols>
    <col min="1" max="1" width="7.85546875" bestFit="1" customWidth="1"/>
    <col min="2" max="2" width="78.85546875" bestFit="1" customWidth="1"/>
    <col min="3" max="3" width="18.140625" style="1" customWidth="1"/>
    <col min="4" max="4" width="15" style="317" customWidth="1"/>
    <col min="5" max="7" width="9.85546875" customWidth="1"/>
    <col min="8" max="8" width="12.5703125" customWidth="1"/>
    <col min="9" max="9" width="27.28515625" hidden="1" customWidth="1"/>
    <col min="10" max="10" width="61.85546875" hidden="1" customWidth="1"/>
    <col min="11" max="11" width="18.140625" hidden="1" customWidth="1"/>
    <col min="12" max="12" width="120.42578125" hidden="1" customWidth="1"/>
    <col min="13" max="13" width="16.5703125" customWidth="1"/>
    <col min="14" max="14" width="16" customWidth="1"/>
  </cols>
  <sheetData>
    <row r="1" spans="1:14" ht="18.75" x14ac:dyDescent="0.3">
      <c r="A1" s="412" t="s">
        <v>640</v>
      </c>
      <c r="B1" s="412"/>
      <c r="C1" s="311"/>
      <c r="D1" s="316"/>
      <c r="E1" s="270"/>
      <c r="F1" s="241"/>
      <c r="G1" s="270"/>
      <c r="H1" s="241"/>
      <c r="I1" s="240"/>
      <c r="J1" s="272"/>
      <c r="K1" s="241"/>
      <c r="L1" s="241"/>
      <c r="M1" s="241"/>
    </row>
    <row r="2" spans="1:14" ht="15" customHeight="1" x14ac:dyDescent="0.25">
      <c r="A2" s="410" t="s">
        <v>319</v>
      </c>
      <c r="B2" s="410"/>
      <c r="C2" s="410"/>
      <c r="D2" s="410"/>
      <c r="E2" s="410"/>
      <c r="F2" s="410"/>
      <c r="G2" s="410"/>
      <c r="H2" s="410"/>
      <c r="I2" s="410"/>
      <c r="J2" s="410"/>
      <c r="K2" s="410"/>
      <c r="L2" s="410"/>
      <c r="M2" s="410"/>
      <c r="N2" s="410"/>
    </row>
    <row r="3" spans="1:14" ht="18.75" customHeight="1" x14ac:dyDescent="0.25">
      <c r="A3" s="410"/>
      <c r="B3" s="410"/>
      <c r="C3" s="410"/>
      <c r="D3" s="410"/>
      <c r="E3" s="410"/>
      <c r="F3" s="410"/>
      <c r="G3" s="410"/>
      <c r="H3" s="410"/>
      <c r="I3" s="410"/>
      <c r="J3" s="410"/>
      <c r="K3" s="410"/>
      <c r="L3" s="410"/>
      <c r="M3" s="410"/>
      <c r="N3" s="410"/>
    </row>
    <row r="4" spans="1:14" ht="32.25" customHeight="1" x14ac:dyDescent="0.3">
      <c r="A4" s="413" t="s">
        <v>643</v>
      </c>
      <c r="B4" s="413" t="s">
        <v>300</v>
      </c>
      <c r="C4" s="413" t="s">
        <v>829</v>
      </c>
      <c r="D4" s="413" t="s">
        <v>827</v>
      </c>
      <c r="E4" s="413" t="s">
        <v>830</v>
      </c>
      <c r="F4" s="413"/>
      <c r="G4" s="413"/>
      <c r="H4" s="413"/>
      <c r="I4" s="413" t="s">
        <v>303</v>
      </c>
      <c r="J4" s="413" t="s">
        <v>304</v>
      </c>
      <c r="K4" s="416" t="s">
        <v>1</v>
      </c>
      <c r="L4" s="268"/>
      <c r="M4" s="419" t="s">
        <v>831</v>
      </c>
      <c r="N4" s="419" t="s">
        <v>832</v>
      </c>
    </row>
    <row r="5" spans="1:14" ht="18.75" customHeight="1" x14ac:dyDescent="0.3">
      <c r="A5" s="414"/>
      <c r="B5" s="414"/>
      <c r="C5" s="414"/>
      <c r="D5" s="414"/>
      <c r="E5" s="408" t="s">
        <v>396</v>
      </c>
      <c r="F5" s="408" t="s">
        <v>406</v>
      </c>
      <c r="G5" s="408" t="s">
        <v>408</v>
      </c>
      <c r="H5" s="408" t="s">
        <v>826</v>
      </c>
      <c r="I5" s="414"/>
      <c r="J5" s="414"/>
      <c r="K5" s="417"/>
      <c r="L5" s="268"/>
      <c r="M5" s="420"/>
      <c r="N5" s="420"/>
    </row>
    <row r="6" spans="1:14" ht="18.75" customHeight="1" x14ac:dyDescent="0.3">
      <c r="A6" s="415"/>
      <c r="B6" s="415"/>
      <c r="C6" s="415"/>
      <c r="D6" s="415"/>
      <c r="E6" s="409"/>
      <c r="F6" s="409" t="s">
        <v>28</v>
      </c>
      <c r="G6" s="409" t="s">
        <v>28</v>
      </c>
      <c r="H6" s="409"/>
      <c r="I6" s="415"/>
      <c r="J6" s="415"/>
      <c r="K6" s="417"/>
      <c r="L6" s="268"/>
      <c r="M6" s="421"/>
      <c r="N6" s="421"/>
    </row>
    <row r="7" spans="1:14" ht="37.5" hidden="1" x14ac:dyDescent="0.25">
      <c r="A7" s="320" t="s">
        <v>127</v>
      </c>
      <c r="B7" s="321" t="s">
        <v>106</v>
      </c>
      <c r="C7" s="322">
        <f>I7</f>
        <v>0</v>
      </c>
      <c r="D7" s="314"/>
      <c r="E7" s="323"/>
      <c r="F7" s="323"/>
      <c r="G7" s="323"/>
      <c r="H7" s="323">
        <f>'KH 2018'!E7+'KH 2018'!F7+'KH 2018'!H7+'KH 2018'!I7</f>
        <v>0</v>
      </c>
      <c r="I7" s="323"/>
      <c r="J7" s="323"/>
      <c r="K7" s="323"/>
      <c r="L7" s="323"/>
      <c r="M7" s="323">
        <f>'KH 2018'!J7+'KH 2018'!L7+'KH 2018'!X7+'KH 2018'!Y7+'KH 2018'!Z7+'KH 2018'!AA7+'KH 2018'!AB7+'KH 2018'!AC7+'KH 2018'!AE7+'KH 2018'!AF7</f>
        <v>0</v>
      </c>
      <c r="N7" s="323">
        <f>'KH 2018'!AG7</f>
        <v>0</v>
      </c>
    </row>
    <row r="8" spans="1:14" ht="20.100000000000001" hidden="1" customHeight="1" x14ac:dyDescent="0.25">
      <c r="A8" s="324" t="s">
        <v>128</v>
      </c>
      <c r="B8" s="325" t="s">
        <v>102</v>
      </c>
      <c r="C8" s="322">
        <f t="shared" ref="C8:C71" si="0">I8</f>
        <v>0</v>
      </c>
      <c r="D8" s="314"/>
      <c r="E8" s="323"/>
      <c r="F8" s="323"/>
      <c r="G8" s="323"/>
      <c r="H8" s="323">
        <f>'KH 2018'!E8+'KH 2018'!F8+'KH 2018'!H8+'KH 2018'!I8</f>
        <v>0</v>
      </c>
      <c r="I8" s="323"/>
      <c r="J8" s="323"/>
      <c r="K8" s="323"/>
      <c r="L8" s="323"/>
      <c r="M8" s="323">
        <f>'KH 2018'!J8+'KH 2018'!L8+'KH 2018'!X8+'KH 2018'!Y8+'KH 2018'!Z8+'KH 2018'!AA8+'KH 2018'!AB8+'KH 2018'!AC8+'KH 2018'!AE8+'KH 2018'!AF8</f>
        <v>0</v>
      </c>
      <c r="N8" s="323">
        <f>'KH 2018'!AG8</f>
        <v>0</v>
      </c>
    </row>
    <row r="9" spans="1:14" ht="20.100000000000001" hidden="1" customHeight="1" x14ac:dyDescent="0.25">
      <c r="A9" s="326">
        <v>1</v>
      </c>
      <c r="B9" s="321" t="s">
        <v>103</v>
      </c>
      <c r="C9" s="322">
        <f t="shared" si="0"/>
        <v>0</v>
      </c>
      <c r="D9" s="314">
        <f>SUM(E9:N9)</f>
        <v>0.6</v>
      </c>
      <c r="E9" s="314">
        <f>'KH 2018'!D9</f>
        <v>0.6</v>
      </c>
      <c r="F9" s="315">
        <f>'KH 2018'!G9</f>
        <v>0</v>
      </c>
      <c r="G9" s="315"/>
      <c r="H9" s="323">
        <f>'KH 2018'!E9+'KH 2018'!F9+'KH 2018'!H9+'KH 2018'!I9</f>
        <v>0</v>
      </c>
      <c r="I9" s="323"/>
      <c r="J9" s="323"/>
      <c r="K9" s="323"/>
      <c r="L9" s="323"/>
      <c r="M9" s="323">
        <f>'KH 2018'!J9+'KH 2018'!L9+'KH 2018'!X9+'KH 2018'!Y9+'KH 2018'!Z9+'KH 2018'!AA9+'KH 2018'!AB9+'KH 2018'!AC9+'KH 2018'!AE9+'KH 2018'!AF9</f>
        <v>0</v>
      </c>
      <c r="N9" s="323">
        <f>'KH 2018'!AG9</f>
        <v>0</v>
      </c>
    </row>
    <row r="10" spans="1:14" ht="20.100000000000001" hidden="1" customHeight="1" x14ac:dyDescent="0.25">
      <c r="A10" s="322" t="s">
        <v>129</v>
      </c>
      <c r="B10" s="327" t="s">
        <v>652</v>
      </c>
      <c r="C10" s="322" t="str">
        <f t="shared" si="0"/>
        <v>Thị trấn Đồng Lê</v>
      </c>
      <c r="D10" s="65">
        <f t="shared" ref="D10:D73" si="1">SUM(E10:N10)</f>
        <v>0.6</v>
      </c>
      <c r="E10" s="65">
        <f>'KH 2018'!D10</f>
        <v>0.6</v>
      </c>
      <c r="F10" s="323">
        <f>'KH 2018'!G10</f>
        <v>0</v>
      </c>
      <c r="G10" s="323"/>
      <c r="H10" s="323">
        <f>'KH 2018'!E10+'KH 2018'!F10+'KH 2018'!H10+'KH 2018'!I10</f>
        <v>0</v>
      </c>
      <c r="I10" s="323" t="s">
        <v>207</v>
      </c>
      <c r="J10" s="323" t="s">
        <v>775</v>
      </c>
      <c r="K10" s="323" t="s">
        <v>5</v>
      </c>
      <c r="L10" s="323" t="s">
        <v>159</v>
      </c>
      <c r="M10" s="323">
        <f>'KH 2018'!J10+'KH 2018'!L10+'KH 2018'!X10+'KH 2018'!Y10+'KH 2018'!Z10+'KH 2018'!AA10+'KH 2018'!AB10+'KH 2018'!AC10+'KH 2018'!AE10+'KH 2018'!AF10</f>
        <v>0</v>
      </c>
      <c r="N10" s="323">
        <f>'KH 2018'!AG10</f>
        <v>0</v>
      </c>
    </row>
    <row r="11" spans="1:14" ht="39" hidden="1" x14ac:dyDescent="0.25">
      <c r="A11" s="324" t="s">
        <v>183</v>
      </c>
      <c r="B11" s="325" t="s">
        <v>184</v>
      </c>
      <c r="C11" s="322">
        <f t="shared" si="0"/>
        <v>0</v>
      </c>
      <c r="D11" s="314">
        <f t="shared" si="1"/>
        <v>0</v>
      </c>
      <c r="E11" s="65">
        <f>'KH 2018'!D11</f>
        <v>0</v>
      </c>
      <c r="F11" s="323">
        <f>'KH 2018'!G11</f>
        <v>0</v>
      </c>
      <c r="G11" s="65"/>
      <c r="H11" s="323">
        <f>'KH 2018'!E11+'KH 2018'!F11+'KH 2018'!H11+'KH 2018'!I11</f>
        <v>0</v>
      </c>
      <c r="I11" s="323"/>
      <c r="J11" s="323"/>
      <c r="K11" s="323"/>
      <c r="L11" s="323"/>
      <c r="M11" s="323">
        <f>'KH 2018'!J11+'KH 2018'!L11+'KH 2018'!X11+'KH 2018'!Y11+'KH 2018'!Z11+'KH 2018'!AA11+'KH 2018'!AB11+'KH 2018'!AC11+'KH 2018'!AE11+'KH 2018'!AF11</f>
        <v>0</v>
      </c>
      <c r="N11" s="323">
        <f>'KH 2018'!AG11</f>
        <v>0</v>
      </c>
    </row>
    <row r="12" spans="1:14" ht="39" hidden="1" x14ac:dyDescent="0.25">
      <c r="A12" s="324" t="s">
        <v>296</v>
      </c>
      <c r="B12" s="325" t="s">
        <v>295</v>
      </c>
      <c r="C12" s="322">
        <f t="shared" si="0"/>
        <v>0</v>
      </c>
      <c r="D12" s="314">
        <f t="shared" si="1"/>
        <v>0</v>
      </c>
      <c r="E12" s="65">
        <f>'KH 2018'!D12</f>
        <v>0</v>
      </c>
      <c r="F12" s="323">
        <f>'KH 2018'!G12</f>
        <v>0</v>
      </c>
      <c r="G12" s="65"/>
      <c r="H12" s="323">
        <f>'KH 2018'!E12+'KH 2018'!F12+'KH 2018'!H12+'KH 2018'!I12</f>
        <v>0</v>
      </c>
      <c r="I12" s="323"/>
      <c r="J12" s="323"/>
      <c r="K12" s="323"/>
      <c r="L12" s="323"/>
      <c r="M12" s="323">
        <f>'KH 2018'!J12+'KH 2018'!L12+'KH 2018'!X12+'KH 2018'!Y12+'KH 2018'!Z12+'KH 2018'!AA12+'KH 2018'!AB12+'KH 2018'!AC12+'KH 2018'!AE12+'KH 2018'!AF12</f>
        <v>0</v>
      </c>
      <c r="N12" s="323">
        <f>'KH 2018'!AG12</f>
        <v>0</v>
      </c>
    </row>
    <row r="13" spans="1:14" ht="20.100000000000001" hidden="1" customHeight="1" x14ac:dyDescent="0.25">
      <c r="A13" s="326">
        <v>1</v>
      </c>
      <c r="B13" s="248" t="s">
        <v>152</v>
      </c>
      <c r="C13" s="322">
        <f t="shared" si="0"/>
        <v>0</v>
      </c>
      <c r="D13" s="314">
        <f t="shared" si="1"/>
        <v>201.8</v>
      </c>
      <c r="E13" s="314">
        <f>'KH 2018'!D13</f>
        <v>11</v>
      </c>
      <c r="F13" s="315">
        <f>'KH 2018'!G13</f>
        <v>5</v>
      </c>
      <c r="G13" s="314"/>
      <c r="H13" s="315">
        <f>'KH 2018'!E13+'KH 2018'!F13+'KH 2018'!H13+'KH 2018'!I13</f>
        <v>163.80000000000001</v>
      </c>
      <c r="I13" s="315"/>
      <c r="J13" s="315"/>
      <c r="K13" s="315"/>
      <c r="L13" s="315"/>
      <c r="M13" s="315">
        <f>'KH 2018'!J13+'KH 2018'!L13+'KH 2018'!X13+'KH 2018'!Y13+'KH 2018'!Z13+'KH 2018'!AA13+'KH 2018'!AB13+'KH 2018'!AC13+'KH 2018'!AE13+'KH 2018'!AF13</f>
        <v>7</v>
      </c>
      <c r="N13" s="315">
        <f>'KH 2018'!AG13</f>
        <v>15</v>
      </c>
    </row>
    <row r="14" spans="1:14" ht="20.100000000000001" hidden="1" customHeight="1" x14ac:dyDescent="0.25">
      <c r="A14" s="40" t="s">
        <v>129</v>
      </c>
      <c r="B14" s="328" t="s">
        <v>185</v>
      </c>
      <c r="C14" s="322">
        <f t="shared" si="0"/>
        <v>0</v>
      </c>
      <c r="D14" s="314">
        <f t="shared" si="1"/>
        <v>201.8</v>
      </c>
      <c r="E14" s="314">
        <f>'KH 2018'!D14</f>
        <v>11</v>
      </c>
      <c r="F14" s="315">
        <f>'KH 2018'!G14</f>
        <v>5</v>
      </c>
      <c r="G14" s="315"/>
      <c r="H14" s="315">
        <f>'KH 2018'!E14+'KH 2018'!F14+'KH 2018'!H14+'KH 2018'!I14</f>
        <v>163.80000000000001</v>
      </c>
      <c r="I14" s="315"/>
      <c r="J14" s="315"/>
      <c r="K14" s="315"/>
      <c r="L14" s="315"/>
      <c r="M14" s="315">
        <f>'KH 2018'!J14+'KH 2018'!L14+'KH 2018'!X14+'KH 2018'!Y14+'KH 2018'!Z14+'KH 2018'!AA14+'KH 2018'!AB14+'KH 2018'!AC14+'KH 2018'!AE14+'KH 2018'!AF14</f>
        <v>7</v>
      </c>
      <c r="N14" s="315">
        <f>'KH 2018'!AG14</f>
        <v>15</v>
      </c>
    </row>
    <row r="15" spans="1:14" ht="78.75" hidden="1" customHeight="1" x14ac:dyDescent="0.25">
      <c r="A15" s="329" t="s">
        <v>262</v>
      </c>
      <c r="B15" s="327" t="s">
        <v>693</v>
      </c>
      <c r="C15" s="322" t="str">
        <f t="shared" si="0"/>
        <v>Xã Tiến Hóa, Mai Hóa, Châu Hóa, Cao Quảng</v>
      </c>
      <c r="D15" s="65">
        <f t="shared" si="1"/>
        <v>189</v>
      </c>
      <c r="E15" s="65">
        <f>'KH 2018'!D15</f>
        <v>8</v>
      </c>
      <c r="F15" s="323">
        <f>'KH 2018'!G15</f>
        <v>5</v>
      </c>
      <c r="G15" s="323"/>
      <c r="H15" s="323">
        <f>'KH 2018'!E15+'KH 2018'!F15+'KH 2018'!H15+'KH 2018'!I15</f>
        <v>157</v>
      </c>
      <c r="I15" s="323" t="s">
        <v>494</v>
      </c>
      <c r="J15" s="323" t="s">
        <v>619</v>
      </c>
      <c r="K15" s="323"/>
      <c r="L15" s="323"/>
      <c r="M15" s="323">
        <f>'KH 2018'!J15+'KH 2018'!L15+'KH 2018'!X15+'KH 2018'!Y15+'KH 2018'!Z15+'KH 2018'!AA15+'KH 2018'!AB15+'KH 2018'!AC15+'KH 2018'!AE15+'KH 2018'!AF15</f>
        <v>4</v>
      </c>
      <c r="N15" s="323">
        <f>'KH 2018'!AG15</f>
        <v>15</v>
      </c>
    </row>
    <row r="16" spans="1:14" ht="20.100000000000001" hidden="1" customHeight="1" x14ac:dyDescent="0.25">
      <c r="A16" s="329" t="s">
        <v>263</v>
      </c>
      <c r="B16" s="52" t="s">
        <v>793</v>
      </c>
      <c r="C16" s="322" t="str">
        <f t="shared" si="0"/>
        <v>Xã Văn Hóa</v>
      </c>
      <c r="D16" s="65">
        <f t="shared" si="1"/>
        <v>12.8</v>
      </c>
      <c r="E16" s="65">
        <f>'KH 2018'!D16</f>
        <v>3</v>
      </c>
      <c r="F16" s="323">
        <f>'KH 2018'!G16</f>
        <v>0</v>
      </c>
      <c r="G16" s="323"/>
      <c r="H16" s="323">
        <f>'KH 2018'!E16+'KH 2018'!F16+'KH 2018'!H16+'KH 2018'!I16</f>
        <v>6.8</v>
      </c>
      <c r="I16" s="323" t="s">
        <v>43</v>
      </c>
      <c r="J16" s="323" t="s">
        <v>794</v>
      </c>
      <c r="K16" s="323"/>
      <c r="L16" s="323"/>
      <c r="M16" s="323">
        <f>'KH 2018'!J16+'KH 2018'!L16+'KH 2018'!X16+'KH 2018'!Y16+'KH 2018'!Z16+'KH 2018'!AA16+'KH 2018'!AB16+'KH 2018'!AC16+'KH 2018'!AE16+'KH 2018'!AF16</f>
        <v>3</v>
      </c>
      <c r="N16" s="323">
        <f>'KH 2018'!AG16</f>
        <v>0</v>
      </c>
    </row>
    <row r="17" spans="1:14" ht="39" hidden="1" x14ac:dyDescent="0.25">
      <c r="A17" s="324" t="s">
        <v>297</v>
      </c>
      <c r="B17" s="330" t="s">
        <v>107</v>
      </c>
      <c r="C17" s="322">
        <f t="shared" si="0"/>
        <v>0</v>
      </c>
      <c r="D17" s="314">
        <f t="shared" si="1"/>
        <v>0</v>
      </c>
      <c r="E17" s="65">
        <f>'KH 2018'!D17</f>
        <v>0</v>
      </c>
      <c r="F17" s="323">
        <f>'KH 2018'!G17</f>
        <v>0</v>
      </c>
      <c r="G17" s="331"/>
      <c r="H17" s="323">
        <f>'KH 2018'!E17+'KH 2018'!F17+'KH 2018'!H17+'KH 2018'!I17</f>
        <v>0</v>
      </c>
      <c r="I17" s="323"/>
      <c r="J17" s="323"/>
      <c r="K17" s="323"/>
      <c r="L17" s="323"/>
      <c r="M17" s="323">
        <f>'KH 2018'!J17+'KH 2018'!L17+'KH 2018'!X17+'KH 2018'!Y17+'KH 2018'!Z17+'KH 2018'!AA17+'KH 2018'!AB17+'KH 2018'!AC17+'KH 2018'!AE17+'KH 2018'!AF17</f>
        <v>0</v>
      </c>
      <c r="N17" s="323">
        <f>'KH 2018'!AG17</f>
        <v>0</v>
      </c>
    </row>
    <row r="18" spans="1:14" ht="20.100000000000001" hidden="1" customHeight="1" x14ac:dyDescent="0.25">
      <c r="A18" s="326">
        <v>1</v>
      </c>
      <c r="B18" s="328" t="s">
        <v>211</v>
      </c>
      <c r="C18" s="322">
        <f t="shared" si="0"/>
        <v>0</v>
      </c>
      <c r="D18" s="314">
        <f t="shared" si="1"/>
        <v>17</v>
      </c>
      <c r="E18" s="314">
        <f>'KH 2018'!D18</f>
        <v>0</v>
      </c>
      <c r="F18" s="315">
        <f>'KH 2018'!G18</f>
        <v>0</v>
      </c>
      <c r="G18" s="314"/>
      <c r="H18" s="315">
        <f>'KH 2018'!E18+'KH 2018'!F18+'KH 2018'!H18+'KH 2018'!I18</f>
        <v>17</v>
      </c>
      <c r="I18" s="323"/>
      <c r="J18" s="323"/>
      <c r="K18" s="323"/>
      <c r="L18" s="323"/>
      <c r="M18" s="323">
        <f>'KH 2018'!J18+'KH 2018'!L18+'KH 2018'!X18+'KH 2018'!Y18+'KH 2018'!Z18+'KH 2018'!AA18+'KH 2018'!AB18+'KH 2018'!AC18+'KH 2018'!AE18+'KH 2018'!AF18</f>
        <v>0</v>
      </c>
      <c r="N18" s="323">
        <f>'KH 2018'!AG18</f>
        <v>0</v>
      </c>
    </row>
    <row r="19" spans="1:14" ht="20.100000000000001" hidden="1" customHeight="1" x14ac:dyDescent="0.25">
      <c r="A19" s="322" t="s">
        <v>129</v>
      </c>
      <c r="B19" s="318" t="s">
        <v>840</v>
      </c>
      <c r="C19" s="322" t="str">
        <f t="shared" si="0"/>
        <v>Xã Tiến Hóa</v>
      </c>
      <c r="D19" s="65">
        <f t="shared" si="1"/>
        <v>17</v>
      </c>
      <c r="E19" s="65">
        <f>'KH 2018'!D19</f>
        <v>0</v>
      </c>
      <c r="F19" s="323">
        <f>'KH 2018'!G19</f>
        <v>0</v>
      </c>
      <c r="G19" s="323"/>
      <c r="H19" s="323">
        <f>'KH 2018'!E19+'KH 2018'!F19+'KH 2018'!H19+'KH 2018'!I19</f>
        <v>17</v>
      </c>
      <c r="I19" s="323" t="s">
        <v>36</v>
      </c>
      <c r="J19" s="323" t="s">
        <v>756</v>
      </c>
      <c r="K19" s="323"/>
      <c r="L19" s="323"/>
      <c r="M19" s="323">
        <f>'KH 2018'!J19+'KH 2018'!L19+'KH 2018'!X19+'KH 2018'!Y19+'KH 2018'!Z19+'KH 2018'!AA19+'KH 2018'!AB19+'KH 2018'!AC19+'KH 2018'!AE19+'KH 2018'!AF19</f>
        <v>0</v>
      </c>
      <c r="N19" s="323">
        <f>'KH 2018'!AG19</f>
        <v>0</v>
      </c>
    </row>
    <row r="20" spans="1:14" ht="20.100000000000001" hidden="1" customHeight="1" x14ac:dyDescent="0.25">
      <c r="A20" s="326">
        <v>2</v>
      </c>
      <c r="B20" s="332" t="s">
        <v>216</v>
      </c>
      <c r="C20" s="322">
        <f t="shared" si="0"/>
        <v>0</v>
      </c>
      <c r="D20" s="314">
        <f t="shared" si="1"/>
        <v>7.1</v>
      </c>
      <c r="E20" s="65">
        <f>'KH 2018'!D20</f>
        <v>0</v>
      </c>
      <c r="F20" s="323">
        <f>'KH 2018'!G20</f>
        <v>0</v>
      </c>
      <c r="G20" s="314"/>
      <c r="H20" s="315">
        <f>'KH 2018'!E20+'KH 2018'!F20+'KH 2018'!H20+'KH 2018'!I20</f>
        <v>7.1</v>
      </c>
      <c r="I20" s="323"/>
      <c r="J20" s="323"/>
      <c r="K20" s="323"/>
      <c r="L20" s="323"/>
      <c r="M20" s="323">
        <f>'KH 2018'!J20+'KH 2018'!L20+'KH 2018'!X20+'KH 2018'!Y20+'KH 2018'!Z20+'KH 2018'!AA20+'KH 2018'!AB20+'KH 2018'!AC20+'KH 2018'!AE20+'KH 2018'!AF20</f>
        <v>0</v>
      </c>
      <c r="N20" s="323">
        <f>'KH 2018'!AG20</f>
        <v>0</v>
      </c>
    </row>
    <row r="21" spans="1:14" ht="35.25" hidden="1" customHeight="1" x14ac:dyDescent="0.25">
      <c r="A21" s="322" t="s">
        <v>130</v>
      </c>
      <c r="B21" s="319" t="s">
        <v>792</v>
      </c>
      <c r="C21" s="322" t="str">
        <f t="shared" si="0"/>
        <v>Xã Mai Hóa, Tiến Hóa</v>
      </c>
      <c r="D21" s="65">
        <f t="shared" si="1"/>
        <v>7.1</v>
      </c>
      <c r="E21" s="65">
        <f>'KH 2018'!D21</f>
        <v>0</v>
      </c>
      <c r="F21" s="323">
        <f>'KH 2018'!G21</f>
        <v>0</v>
      </c>
      <c r="G21" s="323"/>
      <c r="H21" s="323">
        <f>'KH 2018'!E21+'KH 2018'!F21+'KH 2018'!H21+'KH 2018'!I21</f>
        <v>7.1</v>
      </c>
      <c r="I21" s="323" t="s">
        <v>320</v>
      </c>
      <c r="J21" s="323" t="s">
        <v>765</v>
      </c>
      <c r="K21" s="323"/>
      <c r="L21" s="323"/>
      <c r="M21" s="323">
        <f>'KH 2018'!J21+'KH 2018'!L21+'KH 2018'!X21+'KH 2018'!Y21+'KH 2018'!Z21+'KH 2018'!AA21+'KH 2018'!AB21+'KH 2018'!AC21+'KH 2018'!AE21+'KH 2018'!AF21</f>
        <v>0</v>
      </c>
      <c r="N21" s="323">
        <f>'KH 2018'!AG21</f>
        <v>0</v>
      </c>
    </row>
    <row r="22" spans="1:14" ht="18.75" hidden="1" x14ac:dyDescent="0.25">
      <c r="A22" s="320" t="s">
        <v>132</v>
      </c>
      <c r="B22" s="321" t="s">
        <v>105</v>
      </c>
      <c r="C22" s="322">
        <f t="shared" si="0"/>
        <v>0</v>
      </c>
      <c r="D22" s="314">
        <f t="shared" si="1"/>
        <v>0</v>
      </c>
      <c r="E22" s="65">
        <f>'KH 2018'!D22</f>
        <v>0</v>
      </c>
      <c r="F22" s="323">
        <f>'KH 2018'!G22</f>
        <v>0</v>
      </c>
      <c r="G22" s="323"/>
      <c r="H22" s="323">
        <f>'KH 2018'!E22+'KH 2018'!F22+'KH 2018'!H22+'KH 2018'!I22</f>
        <v>0</v>
      </c>
      <c r="I22" s="323"/>
      <c r="J22" s="323"/>
      <c r="K22" s="323"/>
      <c r="L22" s="323"/>
      <c r="M22" s="323">
        <f>'KH 2018'!J22+'KH 2018'!L22+'KH 2018'!X22+'KH 2018'!Y22+'KH 2018'!Z22+'KH 2018'!AA22+'KH 2018'!AB22+'KH 2018'!AC22+'KH 2018'!AE22+'KH 2018'!AF22</f>
        <v>0</v>
      </c>
      <c r="N22" s="323">
        <f>'KH 2018'!AG22</f>
        <v>0</v>
      </c>
    </row>
    <row r="23" spans="1:14" ht="39" hidden="1" x14ac:dyDescent="0.25">
      <c r="A23" s="324" t="s">
        <v>133</v>
      </c>
      <c r="B23" s="333" t="s">
        <v>107</v>
      </c>
      <c r="C23" s="322">
        <f t="shared" si="0"/>
        <v>0</v>
      </c>
      <c r="D23" s="314">
        <f t="shared" si="1"/>
        <v>0</v>
      </c>
      <c r="E23" s="65">
        <f>'KH 2018'!D23</f>
        <v>0</v>
      </c>
      <c r="F23" s="323">
        <f>'KH 2018'!G23</f>
        <v>0</v>
      </c>
      <c r="G23" s="323"/>
      <c r="H23" s="323">
        <f>'KH 2018'!E23+'KH 2018'!F23+'KH 2018'!H23+'KH 2018'!I23</f>
        <v>0</v>
      </c>
      <c r="I23" s="323"/>
      <c r="J23" s="323"/>
      <c r="K23" s="323"/>
      <c r="L23" s="323"/>
      <c r="M23" s="323">
        <f>'KH 2018'!J23+'KH 2018'!L23+'KH 2018'!X23+'KH 2018'!Y23+'KH 2018'!Z23+'KH 2018'!AA23+'KH 2018'!AB23+'KH 2018'!AC23+'KH 2018'!AE23+'KH 2018'!AF23</f>
        <v>0</v>
      </c>
      <c r="N23" s="323">
        <f>'KH 2018'!AG23</f>
        <v>0</v>
      </c>
    </row>
    <row r="24" spans="1:14" ht="20.100000000000001" hidden="1" customHeight="1" x14ac:dyDescent="0.25">
      <c r="A24" s="42">
        <v>1</v>
      </c>
      <c r="B24" s="328" t="s">
        <v>181</v>
      </c>
      <c r="C24" s="322">
        <f t="shared" si="0"/>
        <v>0</v>
      </c>
      <c r="D24" s="314">
        <f t="shared" si="1"/>
        <v>22.619999999999997</v>
      </c>
      <c r="E24" s="314">
        <f>'KH 2018'!D24</f>
        <v>1.7599999999999998</v>
      </c>
      <c r="F24" s="315">
        <f>'KH 2018'!G24</f>
        <v>0</v>
      </c>
      <c r="G24" s="315"/>
      <c r="H24" s="315">
        <f>'KH 2018'!E24+'KH 2018'!F24+'KH 2018'!H24+'KH 2018'!I24</f>
        <v>16.25</v>
      </c>
      <c r="I24" s="315"/>
      <c r="J24" s="315"/>
      <c r="K24" s="315"/>
      <c r="L24" s="315"/>
      <c r="M24" s="315">
        <f>'KH 2018'!J24+'KH 2018'!L24+'KH 2018'!X24+'KH 2018'!Y24+'KH 2018'!Z24+'KH 2018'!AA24+'KH 2018'!AB24+'KH 2018'!AC24+'KH 2018'!AE24+'KH 2018'!AF24</f>
        <v>1.46</v>
      </c>
      <c r="N24" s="315">
        <f>'KH 2018'!AG24</f>
        <v>3.15</v>
      </c>
    </row>
    <row r="25" spans="1:14" ht="20.100000000000001" hidden="1" customHeight="1" x14ac:dyDescent="0.25">
      <c r="A25" s="334" t="s">
        <v>129</v>
      </c>
      <c r="B25" s="333" t="s">
        <v>53</v>
      </c>
      <c r="C25" s="322">
        <f t="shared" si="0"/>
        <v>0</v>
      </c>
      <c r="D25" s="314">
        <f t="shared" si="1"/>
        <v>18</v>
      </c>
      <c r="E25" s="314">
        <f>'KH 2018'!D25</f>
        <v>0.90999999999999992</v>
      </c>
      <c r="F25" s="315">
        <f>'KH 2018'!G25</f>
        <v>0</v>
      </c>
      <c r="G25" s="335"/>
      <c r="H25" s="315">
        <f>'KH 2018'!E25+'KH 2018'!F25+'KH 2018'!H25+'KH 2018'!I25</f>
        <v>13.59</v>
      </c>
      <c r="I25" s="315"/>
      <c r="J25" s="315"/>
      <c r="K25" s="315"/>
      <c r="L25" s="315"/>
      <c r="M25" s="315">
        <f>'KH 2018'!J25+'KH 2018'!L25+'KH 2018'!X25+'KH 2018'!Y25+'KH 2018'!Z25+'KH 2018'!AA25+'KH 2018'!AB25+'KH 2018'!AC25+'KH 2018'!AE25+'KH 2018'!AF25</f>
        <v>0.5</v>
      </c>
      <c r="N25" s="315">
        <f>'KH 2018'!AG25</f>
        <v>3</v>
      </c>
    </row>
    <row r="26" spans="1:14" ht="20.100000000000001" hidden="1" customHeight="1" x14ac:dyDescent="0.25">
      <c r="A26" s="336" t="s">
        <v>262</v>
      </c>
      <c r="B26" s="319" t="s">
        <v>800</v>
      </c>
      <c r="C26" s="322" t="str">
        <f t="shared" si="0"/>
        <v>Xã Phong Hóa</v>
      </c>
      <c r="D26" s="65">
        <f t="shared" si="1"/>
        <v>0.2</v>
      </c>
      <c r="E26" s="65">
        <f>'KH 2018'!D26</f>
        <v>0.05</v>
      </c>
      <c r="F26" s="323">
        <f>'KH 2018'!G26</f>
        <v>0</v>
      </c>
      <c r="G26" s="323"/>
      <c r="H26" s="323">
        <f>'KH 2018'!E26+'KH 2018'!F26+'KH 2018'!H26+'KH 2018'!I26</f>
        <v>0.15000000000000002</v>
      </c>
      <c r="I26" s="323" t="s">
        <v>226</v>
      </c>
      <c r="J26" s="323" t="s">
        <v>815</v>
      </c>
      <c r="K26" s="323" t="s">
        <v>8</v>
      </c>
      <c r="L26" s="323"/>
      <c r="M26" s="323">
        <f>'KH 2018'!J26+'KH 2018'!L26+'KH 2018'!X26+'KH 2018'!Y26+'KH 2018'!Z26+'KH 2018'!AA26+'KH 2018'!AB26+'KH 2018'!AC26+'KH 2018'!AE26+'KH 2018'!AF26</f>
        <v>0</v>
      </c>
      <c r="N26" s="323">
        <f>'KH 2018'!AG26</f>
        <v>0</v>
      </c>
    </row>
    <row r="27" spans="1:14" ht="35.25" hidden="1" customHeight="1" x14ac:dyDescent="0.25">
      <c r="A27" s="336" t="s">
        <v>263</v>
      </c>
      <c r="B27" s="319" t="s">
        <v>654</v>
      </c>
      <c r="C27" s="322" t="str">
        <f t="shared" si="0"/>
        <v>Xã Đức Hóa, Thạch Hóa</v>
      </c>
      <c r="D27" s="65">
        <f t="shared" si="1"/>
        <v>0.3</v>
      </c>
      <c r="E27" s="65">
        <f>'KH 2018'!D27</f>
        <v>0.3</v>
      </c>
      <c r="F27" s="323">
        <f>'KH 2018'!G27</f>
        <v>0</v>
      </c>
      <c r="G27" s="323"/>
      <c r="H27" s="323">
        <f>'KH 2018'!E27+'KH 2018'!F27+'KH 2018'!H27+'KH 2018'!I27</f>
        <v>0</v>
      </c>
      <c r="I27" s="323" t="s">
        <v>305</v>
      </c>
      <c r="J27" s="323" t="s">
        <v>621</v>
      </c>
      <c r="K27" s="323"/>
      <c r="L27" s="323"/>
      <c r="M27" s="323">
        <f>'KH 2018'!J27+'KH 2018'!L27+'KH 2018'!X27+'KH 2018'!Y27+'KH 2018'!Z27+'KH 2018'!AA27+'KH 2018'!AB27+'KH 2018'!AC27+'KH 2018'!AE27+'KH 2018'!AF27</f>
        <v>0</v>
      </c>
      <c r="N27" s="323">
        <f>'KH 2018'!AG27</f>
        <v>0</v>
      </c>
    </row>
    <row r="28" spans="1:14" s="1" customFormat="1" ht="20.100000000000001" hidden="1" customHeight="1" x14ac:dyDescent="0.25">
      <c r="A28" s="336" t="s">
        <v>264</v>
      </c>
      <c r="B28" s="319" t="s">
        <v>797</v>
      </c>
      <c r="C28" s="322" t="str">
        <f t="shared" si="0"/>
        <v>Xã Cao Quảng</v>
      </c>
      <c r="D28" s="65">
        <f t="shared" si="1"/>
        <v>6</v>
      </c>
      <c r="E28" s="65">
        <f>'KH 2018'!D28</f>
        <v>0</v>
      </c>
      <c r="F28" s="323">
        <f>'KH 2018'!G28</f>
        <v>0</v>
      </c>
      <c r="G28" s="323"/>
      <c r="H28" s="323">
        <f>'KH 2018'!E28+'KH 2018'!F28+'KH 2018'!H28+'KH 2018'!I28</f>
        <v>5</v>
      </c>
      <c r="I28" s="323" t="s">
        <v>38</v>
      </c>
      <c r="J28" s="323" t="s">
        <v>624</v>
      </c>
      <c r="K28" s="323" t="s">
        <v>8</v>
      </c>
      <c r="L28" s="323"/>
      <c r="M28" s="323">
        <f>'KH 2018'!J28+'KH 2018'!L28+'KH 2018'!X28+'KH 2018'!Y28+'KH 2018'!Z28+'KH 2018'!AA28+'KH 2018'!AB28+'KH 2018'!AC28+'KH 2018'!AE28+'KH 2018'!AF28</f>
        <v>0</v>
      </c>
      <c r="N28" s="323">
        <f>'KH 2018'!AG28</f>
        <v>1</v>
      </c>
    </row>
    <row r="29" spans="1:14" ht="38.25" hidden="1" customHeight="1" x14ac:dyDescent="0.25">
      <c r="A29" s="336" t="s">
        <v>265</v>
      </c>
      <c r="B29" s="312" t="s">
        <v>312</v>
      </c>
      <c r="C29" s="322" t="str">
        <f t="shared" si="0"/>
        <v>Xã Thuận Hóa, Kim Hóa</v>
      </c>
      <c r="D29" s="65">
        <f t="shared" si="1"/>
        <v>4</v>
      </c>
      <c r="E29" s="65">
        <f>'KH 2018'!D29</f>
        <v>0</v>
      </c>
      <c r="F29" s="323">
        <f>'KH 2018'!G29</f>
        <v>0</v>
      </c>
      <c r="G29" s="323"/>
      <c r="H29" s="323">
        <f>'KH 2018'!E29+'KH 2018'!F29+'KH 2018'!H29+'KH 2018'!I29</f>
        <v>3</v>
      </c>
      <c r="I29" s="323" t="s">
        <v>313</v>
      </c>
      <c r="J29" s="323" t="s">
        <v>627</v>
      </c>
      <c r="K29" s="323"/>
      <c r="L29" s="323"/>
      <c r="M29" s="323">
        <f>'KH 2018'!J29+'KH 2018'!L29+'KH 2018'!X29+'KH 2018'!Y29+'KH 2018'!Z29+'KH 2018'!AA29+'KH 2018'!AB29+'KH 2018'!AC29+'KH 2018'!AE29+'KH 2018'!AF29</f>
        <v>0</v>
      </c>
      <c r="N29" s="323">
        <f>'KH 2018'!AG29</f>
        <v>1</v>
      </c>
    </row>
    <row r="30" spans="1:14" ht="39" hidden="1" customHeight="1" x14ac:dyDescent="0.25">
      <c r="A30" s="336" t="s">
        <v>266</v>
      </c>
      <c r="B30" s="312" t="s">
        <v>316</v>
      </c>
      <c r="C30" s="322" t="str">
        <f t="shared" si="0"/>
        <v>Xã Nam Hóa, Thạch Hóa</v>
      </c>
      <c r="D30" s="65">
        <f t="shared" si="1"/>
        <v>0.7</v>
      </c>
      <c r="E30" s="65">
        <f>'KH 2018'!D30</f>
        <v>0</v>
      </c>
      <c r="F30" s="323">
        <f>'KH 2018'!G30</f>
        <v>0</v>
      </c>
      <c r="G30" s="323"/>
      <c r="H30" s="323">
        <f>'KH 2018'!E30+'KH 2018'!F30+'KH 2018'!H30+'KH 2018'!I30</f>
        <v>0.7</v>
      </c>
      <c r="I30" s="323" t="s">
        <v>498</v>
      </c>
      <c r="J30" s="323" t="s">
        <v>628</v>
      </c>
      <c r="K30" s="323"/>
      <c r="L30" s="323"/>
      <c r="M30" s="323">
        <f>'KH 2018'!J30+'KH 2018'!L30+'KH 2018'!X30+'KH 2018'!Y30+'KH 2018'!Z30+'KH 2018'!AA30+'KH 2018'!AB30+'KH 2018'!AC30+'KH 2018'!AE30+'KH 2018'!AF30</f>
        <v>0</v>
      </c>
      <c r="N30" s="323">
        <f>'KH 2018'!AG30</f>
        <v>0</v>
      </c>
    </row>
    <row r="31" spans="1:14" ht="39" hidden="1" customHeight="1" x14ac:dyDescent="0.25">
      <c r="A31" s="336" t="s">
        <v>330</v>
      </c>
      <c r="B31" s="312" t="s">
        <v>711</v>
      </c>
      <c r="C31" s="322" t="str">
        <f t="shared" si="0"/>
        <v>Thị trấn Đồng Lê, Xã Sơn Hóa</v>
      </c>
      <c r="D31" s="65">
        <f t="shared" si="1"/>
        <v>0.3</v>
      </c>
      <c r="E31" s="65">
        <f>'KH 2018'!D31</f>
        <v>0.06</v>
      </c>
      <c r="F31" s="323">
        <f>'KH 2018'!G31</f>
        <v>0</v>
      </c>
      <c r="G31" s="323"/>
      <c r="H31" s="323">
        <f>'KH 2018'!E31+'KH 2018'!F31+'KH 2018'!H31+'KH 2018'!I31</f>
        <v>0.24</v>
      </c>
      <c r="I31" s="323" t="s">
        <v>713</v>
      </c>
      <c r="J31" s="323" t="s">
        <v>727</v>
      </c>
      <c r="K31" s="323"/>
      <c r="L31" s="323"/>
      <c r="M31" s="323">
        <f>'KH 2018'!J31+'KH 2018'!L31+'KH 2018'!X31+'KH 2018'!Y31+'KH 2018'!Z31+'KH 2018'!AA31+'KH 2018'!AB31+'KH 2018'!AC31+'KH 2018'!AE31+'KH 2018'!AF31</f>
        <v>0</v>
      </c>
      <c r="N31" s="323">
        <f>'KH 2018'!AG31</f>
        <v>0</v>
      </c>
    </row>
    <row r="32" spans="1:14" ht="20.100000000000001" hidden="1" customHeight="1" x14ac:dyDescent="0.25">
      <c r="A32" s="336" t="s">
        <v>267</v>
      </c>
      <c r="B32" s="312" t="s">
        <v>809</v>
      </c>
      <c r="C32" s="322" t="str">
        <f t="shared" si="0"/>
        <v xml:space="preserve">Các xã, thị trấn </v>
      </c>
      <c r="D32" s="65">
        <f t="shared" si="1"/>
        <v>6.5</v>
      </c>
      <c r="E32" s="65">
        <f>'KH 2018'!D32</f>
        <v>0.5</v>
      </c>
      <c r="F32" s="323">
        <f>'KH 2018'!G32</f>
        <v>0</v>
      </c>
      <c r="G32" s="323"/>
      <c r="H32" s="323">
        <f>'KH 2018'!E32+'KH 2018'!F32+'KH 2018'!H32+'KH 2018'!I32</f>
        <v>4.5</v>
      </c>
      <c r="I32" s="323" t="s">
        <v>255</v>
      </c>
      <c r="J32" s="323"/>
      <c r="K32" s="323" t="s">
        <v>8</v>
      </c>
      <c r="L32" s="323"/>
      <c r="M32" s="323">
        <f>'KH 2018'!J32+'KH 2018'!L32+'KH 2018'!X32+'KH 2018'!Y32+'KH 2018'!Z32+'KH 2018'!AA32+'KH 2018'!AB32+'KH 2018'!AC32+'KH 2018'!AE32+'KH 2018'!AF32</f>
        <v>0.5</v>
      </c>
      <c r="N32" s="323">
        <f>'KH 2018'!AG32</f>
        <v>1</v>
      </c>
    </row>
    <row r="33" spans="1:15" ht="20.100000000000001" hidden="1" customHeight="1" x14ac:dyDescent="0.25">
      <c r="A33" s="334" t="s">
        <v>145</v>
      </c>
      <c r="B33" s="333" t="s">
        <v>109</v>
      </c>
      <c r="C33" s="322">
        <f t="shared" si="0"/>
        <v>0</v>
      </c>
      <c r="D33" s="314">
        <f t="shared" si="1"/>
        <v>0.2</v>
      </c>
      <c r="E33" s="314">
        <f>'KH 2018'!D33</f>
        <v>0</v>
      </c>
      <c r="F33" s="315">
        <f>'KH 2018'!G33</f>
        <v>0</v>
      </c>
      <c r="G33" s="335"/>
      <c r="H33" s="315">
        <f>'KH 2018'!E33+'KH 2018'!F33+'KH 2018'!H33+'KH 2018'!I33</f>
        <v>0.2</v>
      </c>
      <c r="I33" s="323"/>
      <c r="J33" s="323"/>
      <c r="K33" s="323"/>
      <c r="L33" s="323"/>
      <c r="M33" s="323">
        <f>'KH 2018'!J33+'KH 2018'!L33+'KH 2018'!X33+'KH 2018'!Y33+'KH 2018'!Z33+'KH 2018'!AA33+'KH 2018'!AB33+'KH 2018'!AC33+'KH 2018'!AE33+'KH 2018'!AF33</f>
        <v>0</v>
      </c>
      <c r="N33" s="323">
        <f>'KH 2018'!AG33</f>
        <v>0</v>
      </c>
    </row>
    <row r="34" spans="1:15" ht="20.100000000000001" hidden="1" customHeight="1" x14ac:dyDescent="0.25">
      <c r="A34" s="336" t="s">
        <v>333</v>
      </c>
      <c r="B34" s="319" t="s">
        <v>317</v>
      </c>
      <c r="C34" s="322" t="str">
        <f t="shared" si="0"/>
        <v>Xã Phong Hóa</v>
      </c>
      <c r="D34" s="65">
        <f t="shared" si="1"/>
        <v>0.2</v>
      </c>
      <c r="E34" s="65">
        <f>'KH 2018'!D34</f>
        <v>0</v>
      </c>
      <c r="F34" s="323">
        <f>'KH 2018'!G34</f>
        <v>0</v>
      </c>
      <c r="G34" s="337"/>
      <c r="H34" s="323">
        <f>'KH 2018'!E34+'KH 2018'!F34+'KH 2018'!H34+'KH 2018'!I34</f>
        <v>0.2</v>
      </c>
      <c r="I34" s="323" t="s">
        <v>226</v>
      </c>
      <c r="J34" s="323" t="s">
        <v>630</v>
      </c>
      <c r="K34" s="323"/>
      <c r="L34" s="323"/>
      <c r="M34" s="323">
        <f>'KH 2018'!J34+'KH 2018'!L34+'KH 2018'!X34+'KH 2018'!Y34+'KH 2018'!Z34+'KH 2018'!AA34+'KH 2018'!AB34+'KH 2018'!AC34+'KH 2018'!AE34+'KH 2018'!AF34</f>
        <v>0</v>
      </c>
      <c r="N34" s="323">
        <f>'KH 2018'!AG34</f>
        <v>0</v>
      </c>
    </row>
    <row r="35" spans="1:15" ht="20.100000000000001" hidden="1" customHeight="1" x14ac:dyDescent="0.25">
      <c r="A35" s="334" t="s">
        <v>182</v>
      </c>
      <c r="B35" s="333" t="s">
        <v>432</v>
      </c>
      <c r="C35" s="322">
        <f t="shared" si="0"/>
        <v>0</v>
      </c>
      <c r="D35" s="314">
        <f t="shared" si="1"/>
        <v>3.0000000000000004</v>
      </c>
      <c r="E35" s="314">
        <f>'KH 2018'!D35</f>
        <v>0.35</v>
      </c>
      <c r="F35" s="315">
        <f>'KH 2018'!G35</f>
        <v>0</v>
      </c>
      <c r="G35" s="335"/>
      <c r="H35" s="315">
        <f>'KH 2018'!E35+'KH 2018'!F35+'KH 2018'!H35+'KH 2018'!I35</f>
        <v>2.3200000000000003</v>
      </c>
      <c r="I35" s="323"/>
      <c r="J35" s="323"/>
      <c r="K35" s="323"/>
      <c r="L35" s="323"/>
      <c r="M35" s="315">
        <f>'KH 2018'!J35+'KH 2018'!L35+'KH 2018'!X35+'KH 2018'!Y35+'KH 2018'!Z35+'KH 2018'!AA35+'KH 2018'!AB35+'KH 2018'!AC35+'KH 2018'!AE35+'KH 2018'!AF35</f>
        <v>0.18</v>
      </c>
      <c r="N35" s="315">
        <f>'KH 2018'!AG35</f>
        <v>0.15</v>
      </c>
    </row>
    <row r="36" spans="1:15" ht="114" hidden="1" customHeight="1" x14ac:dyDescent="0.25">
      <c r="A36" s="336" t="s">
        <v>335</v>
      </c>
      <c r="B36" s="319" t="s">
        <v>802</v>
      </c>
      <c r="C36" s="322" t="s">
        <v>845</v>
      </c>
      <c r="D36" s="65">
        <f t="shared" si="1"/>
        <v>3.0000000000000004</v>
      </c>
      <c r="E36" s="65">
        <f>'KH 2018'!D36</f>
        <v>0.35</v>
      </c>
      <c r="F36" s="323">
        <f>'KH 2018'!G36</f>
        <v>0</v>
      </c>
      <c r="G36" s="337"/>
      <c r="H36" s="323">
        <f>'KH 2018'!E36+'KH 2018'!F36+'KH 2018'!H36+'KH 2018'!I36</f>
        <v>2.3200000000000003</v>
      </c>
      <c r="I36" s="323"/>
      <c r="J36" s="323"/>
      <c r="K36" s="323"/>
      <c r="L36" s="323"/>
      <c r="M36" s="323">
        <f>'KH 2018'!J36+'KH 2018'!L36+'KH 2018'!X36+'KH 2018'!Y36+'KH 2018'!Z36+'KH 2018'!AA36+'KH 2018'!AB36+'KH 2018'!AC36+'KH 2018'!AE36+'KH 2018'!AF36</f>
        <v>0.18</v>
      </c>
      <c r="N36" s="323">
        <f>'KH 2018'!AG36</f>
        <v>0.15</v>
      </c>
    </row>
    <row r="37" spans="1:15" ht="20.100000000000001" hidden="1" customHeight="1" x14ac:dyDescent="0.25">
      <c r="A37" s="334" t="s">
        <v>199</v>
      </c>
      <c r="B37" s="333" t="s">
        <v>108</v>
      </c>
      <c r="C37" s="322">
        <f t="shared" si="0"/>
        <v>0</v>
      </c>
      <c r="D37" s="314">
        <f t="shared" si="1"/>
        <v>1.2200000000000002</v>
      </c>
      <c r="E37" s="314">
        <f>'KH 2018'!D37</f>
        <v>0.5</v>
      </c>
      <c r="F37" s="315">
        <f>'KH 2018'!G37</f>
        <v>0</v>
      </c>
      <c r="G37" s="335"/>
      <c r="H37" s="315">
        <f>'KH 2018'!E37+'KH 2018'!F37+'KH 2018'!H37+'KH 2018'!I37</f>
        <v>0.14000000000000001</v>
      </c>
      <c r="I37" s="315"/>
      <c r="J37" s="315"/>
      <c r="K37" s="315"/>
      <c r="L37" s="315"/>
      <c r="M37" s="315">
        <f>'KH 2018'!J37+'KH 2018'!L37+'KH 2018'!X37+'KH 2018'!Y37+'KH 2018'!Z37+'KH 2018'!AA37+'KH 2018'!AB37+'KH 2018'!AC37+'KH 2018'!AE37+'KH 2018'!AF37</f>
        <v>0.58000000000000007</v>
      </c>
      <c r="N37" s="323">
        <f>'KH 2018'!AG37</f>
        <v>0</v>
      </c>
    </row>
    <row r="38" spans="1:15" ht="20.100000000000001" hidden="1" customHeight="1" x14ac:dyDescent="0.25">
      <c r="A38" s="336" t="s">
        <v>272</v>
      </c>
      <c r="B38" s="327" t="s">
        <v>841</v>
      </c>
      <c r="C38" s="322" t="str">
        <f t="shared" si="0"/>
        <v>Thị trấn Đồng Lê</v>
      </c>
      <c r="D38" s="65">
        <f t="shared" si="1"/>
        <v>0.45</v>
      </c>
      <c r="E38" s="65">
        <f>'KH 2018'!D38</f>
        <v>0</v>
      </c>
      <c r="F38" s="323">
        <f>'KH 2018'!G38</f>
        <v>0</v>
      </c>
      <c r="G38" s="323"/>
      <c r="H38" s="323">
        <f>'KH 2018'!E38+'KH 2018'!F38+'KH 2018'!H38+'KH 2018'!I38</f>
        <v>0</v>
      </c>
      <c r="I38" s="323" t="s">
        <v>207</v>
      </c>
      <c r="J38" s="323" t="s">
        <v>560</v>
      </c>
      <c r="K38" s="323" t="s">
        <v>14</v>
      </c>
      <c r="L38" s="323" t="s">
        <v>161</v>
      </c>
      <c r="M38" s="323">
        <f>'KH 2018'!J38+'KH 2018'!L38+'KH 2018'!X38+'KH 2018'!Y38+'KH 2018'!Z38+'KH 2018'!AA38+'KH 2018'!AB38+'KH 2018'!AC38+'KH 2018'!AE38+'KH 2018'!AF38</f>
        <v>0.45</v>
      </c>
      <c r="N38" s="323">
        <f>'KH 2018'!AG38</f>
        <v>0</v>
      </c>
    </row>
    <row r="39" spans="1:15" ht="20.100000000000001" hidden="1" customHeight="1" x14ac:dyDescent="0.25">
      <c r="A39" s="336" t="s">
        <v>823</v>
      </c>
      <c r="B39" s="312" t="s">
        <v>327</v>
      </c>
      <c r="C39" s="322" t="str">
        <f t="shared" si="0"/>
        <v>Xã Mai Hóa</v>
      </c>
      <c r="D39" s="65">
        <f t="shared" si="1"/>
        <v>0.64</v>
      </c>
      <c r="E39" s="65">
        <f>'KH 2018'!D39</f>
        <v>0.5</v>
      </c>
      <c r="F39" s="323">
        <f>'KH 2018'!G39</f>
        <v>0</v>
      </c>
      <c r="G39" s="323"/>
      <c r="H39" s="323">
        <f>'KH 2018'!E39+'KH 2018'!F39+'KH 2018'!H39+'KH 2018'!I39</f>
        <v>0.14000000000000001</v>
      </c>
      <c r="I39" s="323" t="s">
        <v>42</v>
      </c>
      <c r="J39" s="323" t="s">
        <v>764</v>
      </c>
      <c r="K39" s="323"/>
      <c r="L39" s="323" t="s">
        <v>507</v>
      </c>
      <c r="M39" s="323">
        <f>'KH 2018'!J39+'KH 2018'!L39+'KH 2018'!X39+'KH 2018'!Y39+'KH 2018'!Z39+'KH 2018'!AA39+'KH 2018'!AB39+'KH 2018'!AC39+'KH 2018'!AE39+'KH 2018'!AF39</f>
        <v>0</v>
      </c>
      <c r="N39" s="323">
        <f>'KH 2018'!AG39</f>
        <v>0</v>
      </c>
    </row>
    <row r="40" spans="1:15" ht="20.100000000000001" customHeight="1" x14ac:dyDescent="0.25">
      <c r="A40" s="329" t="s">
        <v>824</v>
      </c>
      <c r="B40" s="312" t="s">
        <v>499</v>
      </c>
      <c r="C40" s="322" t="str">
        <f t="shared" si="0"/>
        <v>Xã Lâm Hóa</v>
      </c>
      <c r="D40" s="65">
        <f t="shared" si="1"/>
        <v>0.13</v>
      </c>
      <c r="E40" s="65">
        <f>'KH 2018'!D40</f>
        <v>0</v>
      </c>
      <c r="F40" s="323">
        <f>'KH 2018'!G40</f>
        <v>0</v>
      </c>
      <c r="G40" s="323"/>
      <c r="H40" s="323">
        <f>'KH 2018'!E40+'KH 2018'!F40+'KH 2018'!H40+'KH 2018'!I40</f>
        <v>0</v>
      </c>
      <c r="I40" s="323" t="s">
        <v>47</v>
      </c>
      <c r="J40" s="323" t="s">
        <v>729</v>
      </c>
      <c r="K40" s="323"/>
      <c r="L40" s="323" t="s">
        <v>547</v>
      </c>
      <c r="M40" s="323">
        <f>'KH 2018'!J40+'KH 2018'!L40+'KH 2018'!X40+'KH 2018'!Y40+'KH 2018'!Z40+'KH 2018'!AA40+'KH 2018'!AB40+'KH 2018'!AC40+'KH 2018'!AE40+'KH 2018'!AF40</f>
        <v>0.13</v>
      </c>
      <c r="N40" s="323">
        <f>'KH 2018'!AG40</f>
        <v>0</v>
      </c>
      <c r="O40" s="354" t="s">
        <v>847</v>
      </c>
    </row>
    <row r="41" spans="1:15" ht="20.100000000000001" hidden="1" customHeight="1" x14ac:dyDescent="0.25">
      <c r="A41" s="334" t="s">
        <v>273</v>
      </c>
      <c r="B41" s="333" t="s">
        <v>112</v>
      </c>
      <c r="C41" s="322">
        <f t="shared" si="0"/>
        <v>0</v>
      </c>
      <c r="D41" s="314">
        <f t="shared" si="1"/>
        <v>0.2</v>
      </c>
      <c r="E41" s="314">
        <f>'KH 2018'!D41</f>
        <v>0</v>
      </c>
      <c r="F41" s="315">
        <f>'KH 2018'!G41</f>
        <v>0</v>
      </c>
      <c r="G41" s="335"/>
      <c r="H41" s="323">
        <f>'KH 2018'!E41+'KH 2018'!F41+'KH 2018'!H41+'KH 2018'!I41</f>
        <v>0</v>
      </c>
      <c r="I41" s="323"/>
      <c r="J41" s="323"/>
      <c r="K41" s="323"/>
      <c r="L41" s="323"/>
      <c r="M41" s="323">
        <f>'KH 2018'!J41+'KH 2018'!L41+'KH 2018'!X41+'KH 2018'!Y41+'KH 2018'!Z41+'KH 2018'!AA41+'KH 2018'!AB41+'KH 2018'!AC41+'KH 2018'!AE41+'KH 2018'!AF41</f>
        <v>0.2</v>
      </c>
      <c r="N41" s="323">
        <f>'KH 2018'!AG41</f>
        <v>0</v>
      </c>
    </row>
    <row r="42" spans="1:15" ht="20.100000000000001" customHeight="1" x14ac:dyDescent="0.25">
      <c r="A42" s="329" t="s">
        <v>337</v>
      </c>
      <c r="B42" s="312" t="s">
        <v>314</v>
      </c>
      <c r="C42" s="322" t="str">
        <f t="shared" si="0"/>
        <v>Xã Lâm Hóa</v>
      </c>
      <c r="D42" s="65">
        <f t="shared" si="1"/>
        <v>7.0000000000000007E-2</v>
      </c>
      <c r="E42" s="65">
        <f>'KH 2018'!D42</f>
        <v>0</v>
      </c>
      <c r="F42" s="323">
        <f>'KH 2018'!G42</f>
        <v>0</v>
      </c>
      <c r="G42" s="323"/>
      <c r="H42" s="323">
        <f>'KH 2018'!E42+'KH 2018'!F42+'KH 2018'!H42+'KH 2018'!I42</f>
        <v>0</v>
      </c>
      <c r="I42" s="323" t="s">
        <v>47</v>
      </c>
      <c r="J42" s="323" t="s">
        <v>767</v>
      </c>
      <c r="K42" s="323"/>
      <c r="L42" s="323" t="s">
        <v>548</v>
      </c>
      <c r="M42" s="323">
        <f>'KH 2018'!J42+'KH 2018'!L42+'KH 2018'!X42+'KH 2018'!Y42+'KH 2018'!Z42+'KH 2018'!AA42+'KH 2018'!AB42+'KH 2018'!AC42+'KH 2018'!AE42+'KH 2018'!AF42</f>
        <v>7.0000000000000007E-2</v>
      </c>
      <c r="N42" s="323">
        <f>'KH 2018'!AG42</f>
        <v>0</v>
      </c>
      <c r="O42" s="354" t="s">
        <v>847</v>
      </c>
    </row>
    <row r="43" spans="1:15" ht="20.100000000000001" hidden="1" customHeight="1" x14ac:dyDescent="0.25">
      <c r="A43" s="336" t="s">
        <v>274</v>
      </c>
      <c r="B43" s="312" t="s">
        <v>670</v>
      </c>
      <c r="C43" s="322" t="str">
        <f t="shared" si="0"/>
        <v>Xã Văn Hóa</v>
      </c>
      <c r="D43" s="65">
        <f t="shared" si="1"/>
        <v>0.13</v>
      </c>
      <c r="E43" s="65">
        <f>'KH 2018'!D43</f>
        <v>0</v>
      </c>
      <c r="F43" s="323">
        <f>'KH 2018'!G43</f>
        <v>0</v>
      </c>
      <c r="G43" s="323"/>
      <c r="H43" s="323">
        <f>'KH 2018'!E43+'KH 2018'!F43+'KH 2018'!H43+'KH 2018'!I43</f>
        <v>0</v>
      </c>
      <c r="I43" s="323" t="s">
        <v>43</v>
      </c>
      <c r="J43" s="323" t="s">
        <v>565</v>
      </c>
      <c r="K43" s="323" t="s">
        <v>18</v>
      </c>
      <c r="L43" s="323" t="s">
        <v>163</v>
      </c>
      <c r="M43" s="323">
        <f>'KH 2018'!J43+'KH 2018'!L43+'KH 2018'!X43+'KH 2018'!Y43+'KH 2018'!Z43+'KH 2018'!AA43+'KH 2018'!AB43+'KH 2018'!AC43+'KH 2018'!AE43+'KH 2018'!AF43</f>
        <v>0.13</v>
      </c>
      <c r="N43" s="323">
        <f>'KH 2018'!AG43</f>
        <v>0</v>
      </c>
    </row>
    <row r="44" spans="1:15" ht="20.100000000000001" hidden="1" customHeight="1" x14ac:dyDescent="0.25">
      <c r="A44" s="42">
        <v>2</v>
      </c>
      <c r="B44" s="328" t="s">
        <v>197</v>
      </c>
      <c r="C44" s="322">
        <f t="shared" si="0"/>
        <v>0</v>
      </c>
      <c r="D44" s="314">
        <f t="shared" si="1"/>
        <v>6.58</v>
      </c>
      <c r="E44" s="314">
        <f>'KH 2018'!D44</f>
        <v>1</v>
      </c>
      <c r="F44" s="315">
        <f>'KH 2018'!G44</f>
        <v>0</v>
      </c>
      <c r="G44" s="315"/>
      <c r="H44" s="315">
        <f>'KH 2018'!E44+'KH 2018'!F44+'KH 2018'!H44+'KH 2018'!I44</f>
        <v>5.58</v>
      </c>
      <c r="I44" s="323"/>
      <c r="J44" s="323"/>
      <c r="K44" s="323"/>
      <c r="L44" s="323"/>
      <c r="M44" s="323">
        <f>'KH 2018'!J44+'KH 2018'!L44+'KH 2018'!X44+'KH 2018'!Y44+'KH 2018'!Z44+'KH 2018'!AA44+'KH 2018'!AB44+'KH 2018'!AC44+'KH 2018'!AE44+'KH 2018'!AF44</f>
        <v>0</v>
      </c>
      <c r="N44" s="323">
        <f>'KH 2018'!AG44</f>
        <v>0</v>
      </c>
    </row>
    <row r="45" spans="1:15" ht="20.100000000000001" hidden="1" customHeight="1" x14ac:dyDescent="0.25">
      <c r="A45" s="329" t="s">
        <v>130</v>
      </c>
      <c r="B45" s="312" t="s">
        <v>842</v>
      </c>
      <c r="C45" s="322" t="str">
        <f t="shared" si="0"/>
        <v>Xã Tiến Hóa</v>
      </c>
      <c r="D45" s="65">
        <f t="shared" si="1"/>
        <v>0.08</v>
      </c>
      <c r="E45" s="65">
        <f>'KH 2018'!D45</f>
        <v>0</v>
      </c>
      <c r="F45" s="323">
        <f>'KH 2018'!G45</f>
        <v>0</v>
      </c>
      <c r="G45" s="335"/>
      <c r="H45" s="323">
        <f>'KH 2018'!E45+'KH 2018'!F45+'KH 2018'!H45+'KH 2018'!I45</f>
        <v>0.08</v>
      </c>
      <c r="I45" s="323" t="s">
        <v>36</v>
      </c>
      <c r="J45" s="323" t="s">
        <v>590</v>
      </c>
      <c r="K45" s="323"/>
      <c r="L45" s="323"/>
      <c r="M45" s="323">
        <f>'KH 2018'!J45+'KH 2018'!L45+'KH 2018'!X45+'KH 2018'!Y45+'KH 2018'!Z45+'KH 2018'!AA45+'KH 2018'!AB45+'KH 2018'!AC45+'KH 2018'!AE45+'KH 2018'!AF45</f>
        <v>0</v>
      </c>
      <c r="N45" s="323">
        <f>'KH 2018'!AG45</f>
        <v>0</v>
      </c>
    </row>
    <row r="46" spans="1:15" ht="20.100000000000001" hidden="1" customHeight="1" x14ac:dyDescent="0.25">
      <c r="A46" s="329" t="s">
        <v>131</v>
      </c>
      <c r="B46" s="312" t="s">
        <v>671</v>
      </c>
      <c r="C46" s="322" t="str">
        <f t="shared" si="0"/>
        <v>Xã Thanh Hóa</v>
      </c>
      <c r="D46" s="65">
        <f t="shared" si="1"/>
        <v>6.5</v>
      </c>
      <c r="E46" s="65">
        <f>'KH 2018'!D46</f>
        <v>1</v>
      </c>
      <c r="F46" s="323">
        <f>'KH 2018'!G46</f>
        <v>0</v>
      </c>
      <c r="G46" s="65"/>
      <c r="H46" s="323">
        <f>'KH 2018'!E46+'KH 2018'!F46+'KH 2018'!H46+'KH 2018'!I46</f>
        <v>5.5</v>
      </c>
      <c r="I46" s="323" t="s">
        <v>34</v>
      </c>
      <c r="J46" s="323" t="s">
        <v>594</v>
      </c>
      <c r="K46" s="323"/>
      <c r="L46" s="323"/>
      <c r="M46" s="323">
        <f>'KH 2018'!J46+'KH 2018'!L46+'KH 2018'!X46+'KH 2018'!Y46+'KH 2018'!Z46+'KH 2018'!AA46+'KH 2018'!AB46+'KH 2018'!AC46+'KH 2018'!AE46+'KH 2018'!AF46</f>
        <v>0</v>
      </c>
      <c r="N46" s="323">
        <f>'KH 2018'!AG46</f>
        <v>0</v>
      </c>
    </row>
    <row r="47" spans="1:15" ht="20.100000000000001" hidden="1" customHeight="1" x14ac:dyDescent="0.25">
      <c r="A47" s="42">
        <v>3</v>
      </c>
      <c r="B47" s="328" t="s">
        <v>113</v>
      </c>
      <c r="C47" s="322">
        <f t="shared" si="0"/>
        <v>0</v>
      </c>
      <c r="D47" s="314">
        <f t="shared" si="1"/>
        <v>1.2</v>
      </c>
      <c r="E47" s="314">
        <f>'KH 2018'!D47</f>
        <v>0</v>
      </c>
      <c r="F47" s="315">
        <f>'KH 2018'!G47</f>
        <v>0</v>
      </c>
      <c r="G47" s="314"/>
      <c r="H47" s="323">
        <f>'KH 2018'!E47+'KH 2018'!F47+'KH 2018'!H47+'KH 2018'!I47</f>
        <v>1.2</v>
      </c>
      <c r="I47" s="323"/>
      <c r="J47" s="323"/>
      <c r="K47" s="323"/>
      <c r="L47" s="323"/>
      <c r="M47" s="323">
        <f>'KH 2018'!J47+'KH 2018'!L47+'KH 2018'!X47+'KH 2018'!Y47+'KH 2018'!Z47+'KH 2018'!AA47+'KH 2018'!AB47+'KH 2018'!AC47+'KH 2018'!AE47+'KH 2018'!AF47</f>
        <v>0</v>
      </c>
      <c r="N47" s="323">
        <f>'KH 2018'!AG47</f>
        <v>0</v>
      </c>
    </row>
    <row r="48" spans="1:15" ht="20.100000000000001" hidden="1" customHeight="1" x14ac:dyDescent="0.3">
      <c r="A48" s="338" t="s">
        <v>134</v>
      </c>
      <c r="B48" s="339" t="s">
        <v>778</v>
      </c>
      <c r="C48" s="322" t="str">
        <f t="shared" si="0"/>
        <v>Xã Tiến Hóa</v>
      </c>
      <c r="D48" s="65">
        <f t="shared" si="1"/>
        <v>1.2</v>
      </c>
      <c r="E48" s="65">
        <f>'KH 2018'!D48</f>
        <v>0</v>
      </c>
      <c r="F48" s="323">
        <f>'KH 2018'!G48</f>
        <v>0</v>
      </c>
      <c r="G48" s="65"/>
      <c r="H48" s="323">
        <f>'KH 2018'!E48+'KH 2018'!F48+'KH 2018'!H48+'KH 2018'!I48</f>
        <v>1.2</v>
      </c>
      <c r="I48" s="323" t="s">
        <v>36</v>
      </c>
      <c r="J48" s="323" t="s">
        <v>757</v>
      </c>
      <c r="K48" s="323" t="s">
        <v>19</v>
      </c>
      <c r="L48" s="323" t="s">
        <v>174</v>
      </c>
      <c r="M48" s="323">
        <f>'KH 2018'!J48+'KH 2018'!L48+'KH 2018'!X48+'KH 2018'!Y48+'KH 2018'!Z48+'KH 2018'!AA48+'KH 2018'!AB48+'KH 2018'!AC48+'KH 2018'!AE48+'KH 2018'!AF48</f>
        <v>0</v>
      </c>
      <c r="N48" s="323">
        <f>'KH 2018'!AG48</f>
        <v>0</v>
      </c>
    </row>
    <row r="49" spans="1:15" ht="20.100000000000001" hidden="1" customHeight="1" x14ac:dyDescent="0.25">
      <c r="A49" s="42">
        <v>4</v>
      </c>
      <c r="B49" s="340" t="s">
        <v>298</v>
      </c>
      <c r="C49" s="322">
        <f t="shared" si="0"/>
        <v>0</v>
      </c>
      <c r="D49" s="314">
        <f t="shared" si="1"/>
        <v>25.18</v>
      </c>
      <c r="E49" s="314">
        <f>'KH 2018'!D49</f>
        <v>0.4</v>
      </c>
      <c r="F49" s="315">
        <f>'KH 2018'!G49</f>
        <v>0</v>
      </c>
      <c r="G49" s="315"/>
      <c r="H49" s="315">
        <f>'KH 2018'!E49+'KH 2018'!F49+'KH 2018'!H49+'KH 2018'!I49</f>
        <v>23.5</v>
      </c>
      <c r="I49" s="323"/>
      <c r="J49" s="323"/>
      <c r="K49" s="323"/>
      <c r="L49" s="323"/>
      <c r="M49" s="315">
        <f>'KH 2018'!J49+'KH 2018'!L49+'KH 2018'!X49+'KH 2018'!Y49+'KH 2018'!Z49+'KH 2018'!AA49+'KH 2018'!AB49+'KH 2018'!AC49+'KH 2018'!AE49+'KH 2018'!AF49</f>
        <v>0.68</v>
      </c>
      <c r="N49" s="315">
        <f>'KH 2018'!AG49</f>
        <v>0.6</v>
      </c>
    </row>
    <row r="50" spans="1:15" ht="20.100000000000001" hidden="1" customHeight="1" x14ac:dyDescent="0.25">
      <c r="A50" s="323" t="s">
        <v>135</v>
      </c>
      <c r="B50" s="339" t="s">
        <v>82</v>
      </c>
      <c r="C50" s="322" t="str">
        <f t="shared" si="0"/>
        <v>Xã Cao Quảng</v>
      </c>
      <c r="D50" s="65">
        <f t="shared" si="1"/>
        <v>1</v>
      </c>
      <c r="E50" s="65">
        <f>'KH 2018'!D50</f>
        <v>0</v>
      </c>
      <c r="F50" s="323">
        <f>'KH 2018'!G50</f>
        <v>0</v>
      </c>
      <c r="G50" s="323"/>
      <c r="H50" s="323">
        <f>'KH 2018'!E50+'KH 2018'!F50+'KH 2018'!H50+'KH 2018'!I50</f>
        <v>0.6</v>
      </c>
      <c r="I50" s="323" t="s">
        <v>38</v>
      </c>
      <c r="J50" s="323" t="s">
        <v>722</v>
      </c>
      <c r="K50" s="323" t="s">
        <v>20</v>
      </c>
      <c r="L50" s="323" t="s">
        <v>509</v>
      </c>
      <c r="M50" s="323">
        <f>'KH 2018'!J50+'KH 2018'!L50+'KH 2018'!X50+'KH 2018'!Y50+'KH 2018'!Z50+'KH 2018'!AA50+'KH 2018'!AB50+'KH 2018'!AC50+'KH 2018'!AE50+'KH 2018'!AF50</f>
        <v>0</v>
      </c>
      <c r="N50" s="323">
        <f>'KH 2018'!AG50</f>
        <v>0.4</v>
      </c>
    </row>
    <row r="51" spans="1:15" ht="20.100000000000001" hidden="1" customHeight="1" x14ac:dyDescent="0.25">
      <c r="A51" s="323" t="s">
        <v>136</v>
      </c>
      <c r="B51" s="318" t="s">
        <v>843</v>
      </c>
      <c r="C51" s="322" t="str">
        <f t="shared" si="0"/>
        <v>Xã Cao Quảng</v>
      </c>
      <c r="D51" s="65">
        <f t="shared" si="1"/>
        <v>10</v>
      </c>
      <c r="E51" s="65">
        <f>'KH 2018'!D51</f>
        <v>0</v>
      </c>
      <c r="F51" s="323">
        <f>'KH 2018'!G51</f>
        <v>0</v>
      </c>
      <c r="G51" s="323"/>
      <c r="H51" s="323">
        <f>'KH 2018'!E51+'KH 2018'!F51+'KH 2018'!H51+'KH 2018'!I51</f>
        <v>10</v>
      </c>
      <c r="I51" s="323" t="s">
        <v>38</v>
      </c>
      <c r="J51" s="323" t="s">
        <v>646</v>
      </c>
      <c r="K51" s="323"/>
      <c r="L51" s="323"/>
      <c r="M51" s="323">
        <f>'KH 2018'!J51+'KH 2018'!L51+'KH 2018'!X51+'KH 2018'!Y51+'KH 2018'!Z51+'KH 2018'!AA51+'KH 2018'!AB51+'KH 2018'!AC51+'KH 2018'!AE51+'KH 2018'!AF51</f>
        <v>0</v>
      </c>
      <c r="N51" s="323">
        <f>'KH 2018'!AG51</f>
        <v>0</v>
      </c>
    </row>
    <row r="52" spans="1:15" ht="20.100000000000001" hidden="1" customHeight="1" x14ac:dyDescent="0.25">
      <c r="A52" s="341" t="s">
        <v>280</v>
      </c>
      <c r="B52" s="313" t="s">
        <v>82</v>
      </c>
      <c r="C52" s="322" t="str">
        <f t="shared" si="0"/>
        <v>Xã Đồng Hóa</v>
      </c>
      <c r="D52" s="65">
        <f t="shared" si="1"/>
        <v>0.9</v>
      </c>
      <c r="E52" s="65">
        <f>'KH 2018'!D52</f>
        <v>0</v>
      </c>
      <c r="F52" s="323">
        <f>'KH 2018'!G52</f>
        <v>0</v>
      </c>
      <c r="G52" s="341"/>
      <c r="H52" s="323">
        <f>'KH 2018'!E52+'KH 2018'!F52+'KH 2018'!H52+'KH 2018'!I52</f>
        <v>0.77</v>
      </c>
      <c r="I52" s="323" t="s">
        <v>40</v>
      </c>
      <c r="J52" s="323" t="s">
        <v>731</v>
      </c>
      <c r="K52" s="323" t="s">
        <v>20</v>
      </c>
      <c r="L52" s="323" t="s">
        <v>553</v>
      </c>
      <c r="M52" s="323">
        <f>'KH 2018'!J52+'KH 2018'!L52+'KH 2018'!X52+'KH 2018'!Y52+'KH 2018'!Z52+'KH 2018'!AA52+'KH 2018'!AB52+'KH 2018'!AC52+'KH 2018'!AE52+'KH 2018'!AF52</f>
        <v>0.13</v>
      </c>
      <c r="N52" s="323">
        <f>'KH 2018'!AG52</f>
        <v>0</v>
      </c>
    </row>
    <row r="53" spans="1:15" ht="20.100000000000001" hidden="1" customHeight="1" x14ac:dyDescent="0.25">
      <c r="A53" s="323" t="s">
        <v>346</v>
      </c>
      <c r="B53" s="339" t="s">
        <v>82</v>
      </c>
      <c r="C53" s="322" t="str">
        <f t="shared" si="0"/>
        <v>Xã Mai Hóa</v>
      </c>
      <c r="D53" s="65">
        <f t="shared" si="1"/>
        <v>0.5</v>
      </c>
      <c r="E53" s="65">
        <f>'KH 2018'!D53</f>
        <v>0</v>
      </c>
      <c r="F53" s="323">
        <f>'KH 2018'!G53</f>
        <v>0</v>
      </c>
      <c r="G53" s="323"/>
      <c r="H53" s="323">
        <f>'KH 2018'!E53+'KH 2018'!F53+'KH 2018'!H53+'KH 2018'!I53</f>
        <v>0.5</v>
      </c>
      <c r="I53" s="323" t="s">
        <v>42</v>
      </c>
      <c r="J53" s="323" t="s">
        <v>786</v>
      </c>
      <c r="K53" s="323" t="s">
        <v>20</v>
      </c>
      <c r="L53" s="323">
        <v>0</v>
      </c>
      <c r="M53" s="323">
        <f>'KH 2018'!J53+'KH 2018'!L53+'KH 2018'!X53+'KH 2018'!Y53+'KH 2018'!Z53+'KH 2018'!AA53+'KH 2018'!AB53+'KH 2018'!AC53+'KH 2018'!AE53+'KH 2018'!AF53</f>
        <v>0</v>
      </c>
      <c r="N53" s="323">
        <f>'KH 2018'!AG53</f>
        <v>0</v>
      </c>
    </row>
    <row r="54" spans="1:15" ht="20.100000000000001" hidden="1" customHeight="1" x14ac:dyDescent="0.25">
      <c r="A54" s="323" t="s">
        <v>281</v>
      </c>
      <c r="B54" s="339" t="s">
        <v>82</v>
      </c>
      <c r="C54" s="322" t="str">
        <f t="shared" si="0"/>
        <v>Xã Thanh Hóa</v>
      </c>
      <c r="D54" s="65">
        <f t="shared" si="1"/>
        <v>0.35</v>
      </c>
      <c r="E54" s="65">
        <f>'KH 2018'!D54</f>
        <v>0</v>
      </c>
      <c r="F54" s="323">
        <f>'KH 2018'!G54</f>
        <v>0</v>
      </c>
      <c r="G54" s="323"/>
      <c r="H54" s="323">
        <f>'KH 2018'!E54+'KH 2018'!F54+'KH 2018'!H54+'KH 2018'!I54</f>
        <v>0.35</v>
      </c>
      <c r="I54" s="323" t="s">
        <v>34</v>
      </c>
      <c r="J54" s="323" t="s">
        <v>566</v>
      </c>
      <c r="K54" s="323" t="s">
        <v>20</v>
      </c>
      <c r="L54" s="323" t="s">
        <v>541</v>
      </c>
      <c r="M54" s="323">
        <f>'KH 2018'!J54+'KH 2018'!L54+'KH 2018'!X54+'KH 2018'!Y54+'KH 2018'!Z54+'KH 2018'!AA54+'KH 2018'!AB54+'KH 2018'!AC54+'KH 2018'!AE54+'KH 2018'!AF54</f>
        <v>0</v>
      </c>
      <c r="N54" s="323">
        <f>'KH 2018'!AG54</f>
        <v>0</v>
      </c>
    </row>
    <row r="55" spans="1:15" ht="20.100000000000001" hidden="1" customHeight="1" x14ac:dyDescent="0.25">
      <c r="A55" s="323" t="s">
        <v>282</v>
      </c>
      <c r="B55" s="339" t="s">
        <v>82</v>
      </c>
      <c r="C55" s="322" t="str">
        <f t="shared" si="0"/>
        <v>Xã Châu Hóa</v>
      </c>
      <c r="D55" s="65">
        <f t="shared" si="1"/>
        <v>0.6</v>
      </c>
      <c r="E55" s="65">
        <f>'KH 2018'!D55</f>
        <v>0</v>
      </c>
      <c r="F55" s="323">
        <f>'KH 2018'!G55</f>
        <v>0</v>
      </c>
      <c r="G55" s="323"/>
      <c r="H55" s="323">
        <f>'KH 2018'!E55+'KH 2018'!F55+'KH 2018'!H55+'KH 2018'!I55</f>
        <v>0.6</v>
      </c>
      <c r="I55" s="323" t="s">
        <v>55</v>
      </c>
      <c r="J55" s="323" t="s">
        <v>573</v>
      </c>
      <c r="K55" s="323" t="s">
        <v>20</v>
      </c>
      <c r="L55" s="323" t="s">
        <v>516</v>
      </c>
      <c r="M55" s="323">
        <f>'KH 2018'!J55+'KH 2018'!L55+'KH 2018'!X55+'KH 2018'!Y55+'KH 2018'!Z55+'KH 2018'!AA55+'KH 2018'!AB55+'KH 2018'!AC55+'KH 2018'!AE55+'KH 2018'!AF55</f>
        <v>0</v>
      </c>
      <c r="N55" s="323">
        <f>'KH 2018'!AG55</f>
        <v>0</v>
      </c>
    </row>
    <row r="56" spans="1:15" ht="20.100000000000001" hidden="1" customHeight="1" x14ac:dyDescent="0.25">
      <c r="A56" s="323" t="s">
        <v>283</v>
      </c>
      <c r="B56" s="339" t="s">
        <v>83</v>
      </c>
      <c r="C56" s="322" t="str">
        <f t="shared" si="0"/>
        <v>Xã Thuận Hóa</v>
      </c>
      <c r="D56" s="65">
        <f t="shared" si="1"/>
        <v>0.4</v>
      </c>
      <c r="E56" s="65">
        <f>'KH 2018'!D56</f>
        <v>0</v>
      </c>
      <c r="F56" s="323">
        <f>'KH 2018'!G56</f>
        <v>0</v>
      </c>
      <c r="G56" s="65"/>
      <c r="H56" s="323">
        <f>'KH 2018'!E56+'KH 2018'!F56+'KH 2018'!H56+'KH 2018'!I56</f>
        <v>0.4</v>
      </c>
      <c r="I56" s="323" t="s">
        <v>56</v>
      </c>
      <c r="J56" s="323" t="s">
        <v>714</v>
      </c>
      <c r="K56" s="323" t="s">
        <v>20</v>
      </c>
      <c r="L56" s="323" t="s">
        <v>510</v>
      </c>
      <c r="M56" s="323">
        <f>'KH 2018'!J56+'KH 2018'!L56+'KH 2018'!X56+'KH 2018'!Y56+'KH 2018'!Z56+'KH 2018'!AA56+'KH 2018'!AB56+'KH 2018'!AC56+'KH 2018'!AE56+'KH 2018'!AF56</f>
        <v>0</v>
      </c>
      <c r="N56" s="323">
        <f>'KH 2018'!AG56</f>
        <v>0</v>
      </c>
    </row>
    <row r="57" spans="1:15" ht="20.100000000000001" hidden="1" customHeight="1" x14ac:dyDescent="0.25">
      <c r="A57" s="323" t="s">
        <v>284</v>
      </c>
      <c r="B57" s="339" t="s">
        <v>83</v>
      </c>
      <c r="C57" s="322" t="str">
        <f t="shared" si="0"/>
        <v>Xã Văn Hóa</v>
      </c>
      <c r="D57" s="65">
        <f t="shared" si="1"/>
        <v>0.60000000000000009</v>
      </c>
      <c r="E57" s="65">
        <f>'KH 2018'!D57</f>
        <v>0</v>
      </c>
      <c r="F57" s="323">
        <f>'KH 2018'!G57</f>
        <v>0</v>
      </c>
      <c r="G57" s="65"/>
      <c r="H57" s="323">
        <f>'KH 2018'!E57+'KH 2018'!F57+'KH 2018'!H57+'KH 2018'!I57</f>
        <v>0.60000000000000009</v>
      </c>
      <c r="I57" s="323" t="s">
        <v>43</v>
      </c>
      <c r="J57" s="323" t="s">
        <v>583</v>
      </c>
      <c r="K57" s="323" t="s">
        <v>20</v>
      </c>
      <c r="L57" s="323" t="s">
        <v>514</v>
      </c>
      <c r="M57" s="323">
        <f>'KH 2018'!J57+'KH 2018'!L57+'KH 2018'!X57+'KH 2018'!Y57+'KH 2018'!Z57+'KH 2018'!AA57+'KH 2018'!AB57+'KH 2018'!AC57+'KH 2018'!AE57+'KH 2018'!AF57</f>
        <v>0</v>
      </c>
      <c r="N57" s="323">
        <f>'KH 2018'!AG57</f>
        <v>0</v>
      </c>
    </row>
    <row r="58" spans="1:15" ht="20.100000000000001" customHeight="1" x14ac:dyDescent="0.25">
      <c r="A58" s="323" t="s">
        <v>285</v>
      </c>
      <c r="B58" s="339" t="s">
        <v>82</v>
      </c>
      <c r="C58" s="322" t="str">
        <f t="shared" si="0"/>
        <v>Xã Lâm Hóa</v>
      </c>
      <c r="D58" s="65">
        <f t="shared" si="1"/>
        <v>0.35</v>
      </c>
      <c r="E58" s="65">
        <f>'KH 2018'!D58</f>
        <v>0</v>
      </c>
      <c r="F58" s="323">
        <f>'KH 2018'!G58</f>
        <v>0</v>
      </c>
      <c r="G58" s="323"/>
      <c r="H58" s="323">
        <f>'KH 2018'!E58+'KH 2018'!F58+'KH 2018'!H58+'KH 2018'!I58</f>
        <v>0.35</v>
      </c>
      <c r="I58" s="323" t="s">
        <v>47</v>
      </c>
      <c r="J58" s="323" t="s">
        <v>766</v>
      </c>
      <c r="K58" s="323" t="s">
        <v>20</v>
      </c>
      <c r="L58" s="323" t="s">
        <v>546</v>
      </c>
      <c r="M58" s="323">
        <f>'KH 2018'!J58+'KH 2018'!L58+'KH 2018'!X58+'KH 2018'!Y58+'KH 2018'!Z58+'KH 2018'!AA58+'KH 2018'!AB58+'KH 2018'!AC58+'KH 2018'!AE58+'KH 2018'!AF58</f>
        <v>0</v>
      </c>
      <c r="N58" s="323">
        <f>'KH 2018'!AG58</f>
        <v>0</v>
      </c>
      <c r="O58" s="354" t="s">
        <v>847</v>
      </c>
    </row>
    <row r="59" spans="1:15" ht="20.100000000000001" hidden="1" customHeight="1" x14ac:dyDescent="0.25">
      <c r="A59" s="341" t="s">
        <v>286</v>
      </c>
      <c r="B59" s="313" t="s">
        <v>82</v>
      </c>
      <c r="C59" s="322" t="str">
        <f t="shared" si="0"/>
        <v>Xã Lê Hóa</v>
      </c>
      <c r="D59" s="65">
        <f t="shared" si="1"/>
        <v>0.8</v>
      </c>
      <c r="E59" s="65">
        <f>'KH 2018'!D59</f>
        <v>0</v>
      </c>
      <c r="F59" s="323">
        <f>'KH 2018'!G59</f>
        <v>0</v>
      </c>
      <c r="G59" s="329"/>
      <c r="H59" s="323">
        <f>'KH 2018'!E59+'KH 2018'!F59+'KH 2018'!H59+'KH 2018'!I59</f>
        <v>0.8</v>
      </c>
      <c r="I59" s="323" t="s">
        <v>35</v>
      </c>
      <c r="J59" s="323" t="s">
        <v>636</v>
      </c>
      <c r="K59" s="323" t="s">
        <v>20</v>
      </c>
      <c r="L59" s="323" t="s">
        <v>261</v>
      </c>
      <c r="M59" s="323">
        <f>'KH 2018'!J59+'KH 2018'!L59+'KH 2018'!X59+'KH 2018'!Y59+'KH 2018'!Z59+'KH 2018'!AA59+'KH 2018'!AB59+'KH 2018'!AC59+'KH 2018'!AE59+'KH 2018'!AF59</f>
        <v>0</v>
      </c>
      <c r="N59" s="323">
        <f>'KH 2018'!AG59</f>
        <v>0</v>
      </c>
    </row>
    <row r="60" spans="1:15" ht="20.100000000000001" hidden="1" customHeight="1" x14ac:dyDescent="0.25">
      <c r="A60" s="323" t="s">
        <v>287</v>
      </c>
      <c r="B60" s="339" t="s">
        <v>82</v>
      </c>
      <c r="C60" s="322" t="str">
        <f t="shared" si="0"/>
        <v>Xã Sơn Hóa</v>
      </c>
      <c r="D60" s="65">
        <f t="shared" si="1"/>
        <v>0.8</v>
      </c>
      <c r="E60" s="65">
        <f>'KH 2018'!D60</f>
        <v>0</v>
      </c>
      <c r="F60" s="323">
        <f>'KH 2018'!G60</f>
        <v>0</v>
      </c>
      <c r="G60" s="65"/>
      <c r="H60" s="323">
        <f>'KH 2018'!E60+'KH 2018'!F60+'KH 2018'!H60+'KH 2018'!I60</f>
        <v>0.8</v>
      </c>
      <c r="I60" s="323" t="s">
        <v>58</v>
      </c>
      <c r="J60" s="323" t="s">
        <v>585</v>
      </c>
      <c r="K60" s="323" t="s">
        <v>20</v>
      </c>
      <c r="L60" s="323" t="s">
        <v>511</v>
      </c>
      <c r="M60" s="323">
        <f>'KH 2018'!J60+'KH 2018'!L60+'KH 2018'!X60+'KH 2018'!Y60+'KH 2018'!Z60+'KH 2018'!AA60+'KH 2018'!AB60+'KH 2018'!AC60+'KH 2018'!AE60+'KH 2018'!AF60</f>
        <v>0</v>
      </c>
      <c r="N60" s="323">
        <f>'KH 2018'!AG60</f>
        <v>0</v>
      </c>
    </row>
    <row r="61" spans="1:15" ht="20.100000000000001" hidden="1" customHeight="1" x14ac:dyDescent="0.25">
      <c r="A61" s="323" t="s">
        <v>288</v>
      </c>
      <c r="B61" s="339" t="s">
        <v>82</v>
      </c>
      <c r="C61" s="322" t="str">
        <f t="shared" si="0"/>
        <v>Xã Thạch Hóa</v>
      </c>
      <c r="D61" s="65">
        <f t="shared" si="1"/>
        <v>0.8</v>
      </c>
      <c r="E61" s="65">
        <f>'KH 2018'!D61</f>
        <v>0.2</v>
      </c>
      <c r="F61" s="323">
        <f>'KH 2018'!G61</f>
        <v>0</v>
      </c>
      <c r="G61" s="65"/>
      <c r="H61" s="323">
        <f>'KH 2018'!E61+'KH 2018'!F61+'KH 2018'!H61+'KH 2018'!I61</f>
        <v>0.6</v>
      </c>
      <c r="I61" s="323" t="s">
        <v>44</v>
      </c>
      <c r="J61" s="323" t="s">
        <v>586</v>
      </c>
      <c r="K61" s="323" t="s">
        <v>20</v>
      </c>
      <c r="L61" s="323" t="s">
        <v>522</v>
      </c>
      <c r="M61" s="323">
        <f>'KH 2018'!J61+'KH 2018'!L61+'KH 2018'!X61+'KH 2018'!Y61+'KH 2018'!Z61+'KH 2018'!AA61+'KH 2018'!AB61+'KH 2018'!AC61+'KH 2018'!AE61+'KH 2018'!AF61</f>
        <v>0</v>
      </c>
      <c r="N61" s="323">
        <f>'KH 2018'!AG61</f>
        <v>0</v>
      </c>
    </row>
    <row r="62" spans="1:15" ht="20.100000000000001" hidden="1" customHeight="1" x14ac:dyDescent="0.25">
      <c r="A62" s="323" t="s">
        <v>289</v>
      </c>
      <c r="B62" s="339" t="s">
        <v>82</v>
      </c>
      <c r="C62" s="322" t="str">
        <f t="shared" si="0"/>
        <v>Xã Đức Hóa</v>
      </c>
      <c r="D62" s="65">
        <f t="shared" si="1"/>
        <v>0.8</v>
      </c>
      <c r="E62" s="65">
        <f>'KH 2018'!D62</f>
        <v>0</v>
      </c>
      <c r="F62" s="323">
        <f>'KH 2018'!G62</f>
        <v>0</v>
      </c>
      <c r="G62" s="323"/>
      <c r="H62" s="323">
        <f>'KH 2018'!E62+'KH 2018'!F62+'KH 2018'!H62+'KH 2018'!I62</f>
        <v>0.8</v>
      </c>
      <c r="I62" s="323" t="s">
        <v>60</v>
      </c>
      <c r="J62" s="323" t="s">
        <v>816</v>
      </c>
      <c r="K62" s="323" t="s">
        <v>20</v>
      </c>
      <c r="L62" s="323" t="s">
        <v>517</v>
      </c>
      <c r="M62" s="323">
        <f>'KH 2018'!J62+'KH 2018'!L62+'KH 2018'!X62+'KH 2018'!Y62+'KH 2018'!Z62+'KH 2018'!AA62+'KH 2018'!AB62+'KH 2018'!AC62+'KH 2018'!AE62+'KH 2018'!AF62</f>
        <v>0</v>
      </c>
      <c r="N62" s="323">
        <f>'KH 2018'!AG62</f>
        <v>0</v>
      </c>
    </row>
    <row r="63" spans="1:15" ht="20.100000000000001" hidden="1" customHeight="1" x14ac:dyDescent="0.25">
      <c r="A63" s="341" t="s">
        <v>290</v>
      </c>
      <c r="B63" s="313" t="s">
        <v>82</v>
      </c>
      <c r="C63" s="322" t="str">
        <f t="shared" si="0"/>
        <v>Xã Phong Hóa</v>
      </c>
      <c r="D63" s="65">
        <f t="shared" si="1"/>
        <v>0.8</v>
      </c>
      <c r="E63" s="65">
        <f>'KH 2018'!D63</f>
        <v>0</v>
      </c>
      <c r="F63" s="323">
        <f>'KH 2018'!G63</f>
        <v>0</v>
      </c>
      <c r="G63" s="329"/>
      <c r="H63" s="323">
        <f>'KH 2018'!E63+'KH 2018'!F63+'KH 2018'!H63+'KH 2018'!I63</f>
        <v>0.8</v>
      </c>
      <c r="I63" s="323" t="s">
        <v>226</v>
      </c>
      <c r="J63" s="323" t="s">
        <v>726</v>
      </c>
      <c r="K63" s="323" t="s">
        <v>20</v>
      </c>
      <c r="L63" s="323" t="s">
        <v>540</v>
      </c>
      <c r="M63" s="323">
        <f>'KH 2018'!J63+'KH 2018'!L63+'KH 2018'!X63+'KH 2018'!Y63+'KH 2018'!Z63+'KH 2018'!AA63+'KH 2018'!AB63+'KH 2018'!AC63+'KH 2018'!AE63+'KH 2018'!AF63</f>
        <v>0</v>
      </c>
      <c r="N63" s="323">
        <f>'KH 2018'!AG63</f>
        <v>0</v>
      </c>
    </row>
    <row r="64" spans="1:15" ht="20.100000000000001" hidden="1" customHeight="1" x14ac:dyDescent="0.25">
      <c r="A64" s="341" t="s">
        <v>291</v>
      </c>
      <c r="B64" s="313" t="s">
        <v>82</v>
      </c>
      <c r="C64" s="322" t="str">
        <f t="shared" si="0"/>
        <v>Xã Kim Hóa</v>
      </c>
      <c r="D64" s="65">
        <f t="shared" si="1"/>
        <v>0.99999999999999989</v>
      </c>
      <c r="E64" s="65">
        <f>'KH 2018'!D64</f>
        <v>0.2</v>
      </c>
      <c r="F64" s="323">
        <f>'KH 2018'!G64</f>
        <v>0</v>
      </c>
      <c r="G64" s="329"/>
      <c r="H64" s="323">
        <f>'KH 2018'!E64+'KH 2018'!F64+'KH 2018'!H64+'KH 2018'!I64</f>
        <v>0.7</v>
      </c>
      <c r="I64" s="323" t="s">
        <v>32</v>
      </c>
      <c r="J64" s="323" t="s">
        <v>769</v>
      </c>
      <c r="K64" s="323" t="s">
        <v>20</v>
      </c>
      <c r="L64" s="323" t="s">
        <v>537</v>
      </c>
      <c r="M64" s="323">
        <f>'KH 2018'!J64+'KH 2018'!L64+'KH 2018'!X64+'KH 2018'!Y64+'KH 2018'!Z64+'KH 2018'!AA64+'KH 2018'!AB64+'KH 2018'!AC64+'KH 2018'!AE64+'KH 2018'!AF64</f>
        <v>0</v>
      </c>
      <c r="N64" s="323">
        <f>'KH 2018'!AG64</f>
        <v>0.1</v>
      </c>
    </row>
    <row r="65" spans="1:14" ht="20.100000000000001" hidden="1" customHeight="1" x14ac:dyDescent="0.25">
      <c r="A65" s="323" t="s">
        <v>292</v>
      </c>
      <c r="B65" s="313" t="s">
        <v>83</v>
      </c>
      <c r="C65" s="322" t="str">
        <f t="shared" si="0"/>
        <v>Xã Thanh Thạch</v>
      </c>
      <c r="D65" s="65">
        <f t="shared" si="1"/>
        <v>0.47000000000000003</v>
      </c>
      <c r="E65" s="65">
        <f>'KH 2018'!D65</f>
        <v>0</v>
      </c>
      <c r="F65" s="323">
        <f>'KH 2018'!G65</f>
        <v>0</v>
      </c>
      <c r="G65" s="65"/>
      <c r="H65" s="323">
        <f>'KH 2018'!E65+'KH 2018'!F65+'KH 2018'!H65+'KH 2018'!I65</f>
        <v>0.08</v>
      </c>
      <c r="I65" s="323" t="s">
        <v>49</v>
      </c>
      <c r="J65" s="323" t="s">
        <v>725</v>
      </c>
      <c r="K65" s="323" t="s">
        <v>20</v>
      </c>
      <c r="L65" s="323" t="s">
        <v>530</v>
      </c>
      <c r="M65" s="323">
        <f>'KH 2018'!J65+'KH 2018'!L65+'KH 2018'!X65+'KH 2018'!Y65+'KH 2018'!Z65+'KH 2018'!AA65+'KH 2018'!AB65+'KH 2018'!AC65+'KH 2018'!AE65+'KH 2018'!AF65</f>
        <v>0.39</v>
      </c>
      <c r="N65" s="323">
        <f>'KH 2018'!AG65</f>
        <v>0</v>
      </c>
    </row>
    <row r="66" spans="1:14" ht="20.100000000000001" hidden="1" customHeight="1" x14ac:dyDescent="0.25">
      <c r="A66" s="323" t="s">
        <v>293</v>
      </c>
      <c r="B66" s="339" t="s">
        <v>82</v>
      </c>
      <c r="C66" s="322" t="str">
        <f t="shared" si="0"/>
        <v>Xã Tiến Hóa</v>
      </c>
      <c r="D66" s="65">
        <f t="shared" si="1"/>
        <v>1.21</v>
      </c>
      <c r="E66" s="65">
        <f>'KH 2018'!D66</f>
        <v>0</v>
      </c>
      <c r="F66" s="323">
        <f>'KH 2018'!G66</f>
        <v>0</v>
      </c>
      <c r="G66" s="65"/>
      <c r="H66" s="323">
        <f>'KH 2018'!E66+'KH 2018'!F66+'KH 2018'!H66+'KH 2018'!I66</f>
        <v>1.1499999999999999</v>
      </c>
      <c r="I66" s="323" t="s">
        <v>36</v>
      </c>
      <c r="J66" s="323" t="s">
        <v>721</v>
      </c>
      <c r="K66" s="323" t="s">
        <v>20</v>
      </c>
      <c r="L66" s="323" t="s">
        <v>513</v>
      </c>
      <c r="M66" s="323">
        <f>'KH 2018'!J66+'KH 2018'!L66+'KH 2018'!X66+'KH 2018'!Y66+'KH 2018'!Z66+'KH 2018'!AA66+'KH 2018'!AB66+'KH 2018'!AC66+'KH 2018'!AE66+'KH 2018'!AF66</f>
        <v>0.06</v>
      </c>
      <c r="N66" s="323">
        <f>'KH 2018'!AG66</f>
        <v>0</v>
      </c>
    </row>
    <row r="67" spans="1:14" ht="20.100000000000001" hidden="1" customHeight="1" x14ac:dyDescent="0.25">
      <c r="A67" s="341" t="s">
        <v>501</v>
      </c>
      <c r="B67" s="313" t="s">
        <v>82</v>
      </c>
      <c r="C67" s="322" t="str">
        <f t="shared" si="0"/>
        <v>Xã Nam Hóa</v>
      </c>
      <c r="D67" s="65">
        <f t="shared" si="1"/>
        <v>0.60000000000000009</v>
      </c>
      <c r="E67" s="65">
        <f>'KH 2018'!D67</f>
        <v>0</v>
      </c>
      <c r="F67" s="323">
        <f>'KH 2018'!G67</f>
        <v>0</v>
      </c>
      <c r="G67" s="329"/>
      <c r="H67" s="323">
        <f>'KH 2018'!E67+'KH 2018'!F67+'KH 2018'!H67+'KH 2018'!I67</f>
        <v>0.60000000000000009</v>
      </c>
      <c r="I67" s="323" t="s">
        <v>63</v>
      </c>
      <c r="J67" s="323" t="s">
        <v>606</v>
      </c>
      <c r="K67" s="323" t="s">
        <v>20</v>
      </c>
      <c r="L67" s="323" t="s">
        <v>515</v>
      </c>
      <c r="M67" s="323">
        <f>'KH 2018'!J67+'KH 2018'!L67+'KH 2018'!X67+'KH 2018'!Y67+'KH 2018'!Z67+'KH 2018'!AA67+'KH 2018'!AB67+'KH 2018'!AC67+'KH 2018'!AE67+'KH 2018'!AF67</f>
        <v>0</v>
      </c>
      <c r="N67" s="323">
        <f>'KH 2018'!AG67</f>
        <v>0</v>
      </c>
    </row>
    <row r="68" spans="1:14" ht="20.100000000000001" hidden="1" customHeight="1" x14ac:dyDescent="0.25">
      <c r="A68" s="323" t="s">
        <v>294</v>
      </c>
      <c r="B68" s="339" t="s">
        <v>82</v>
      </c>
      <c r="C68" s="322" t="str">
        <f t="shared" si="0"/>
        <v>Xã Hương Hóa</v>
      </c>
      <c r="D68" s="65">
        <f t="shared" si="1"/>
        <v>0.79999999999999993</v>
      </c>
      <c r="E68" s="65">
        <f>'KH 2018'!D68</f>
        <v>0</v>
      </c>
      <c r="F68" s="323">
        <f>'KH 2018'!G68</f>
        <v>0</v>
      </c>
      <c r="G68" s="65"/>
      <c r="H68" s="323">
        <f>'KH 2018'!E68+'KH 2018'!F68+'KH 2018'!H68+'KH 2018'!I68</f>
        <v>0.6</v>
      </c>
      <c r="I68" s="323" t="s">
        <v>41</v>
      </c>
      <c r="J68" s="323" t="s">
        <v>608</v>
      </c>
      <c r="K68" s="323"/>
      <c r="L68" s="323" t="s">
        <v>512</v>
      </c>
      <c r="M68" s="323">
        <f>'KH 2018'!J68+'KH 2018'!L68+'KH 2018'!X68+'KH 2018'!Y68+'KH 2018'!Z68+'KH 2018'!AA68+'KH 2018'!AB68+'KH 2018'!AC68+'KH 2018'!AE68+'KH 2018'!AF68</f>
        <v>0.1</v>
      </c>
      <c r="N68" s="323">
        <f>'KH 2018'!AG68</f>
        <v>0.1</v>
      </c>
    </row>
    <row r="69" spans="1:14" ht="20.100000000000001" hidden="1" customHeight="1" x14ac:dyDescent="0.25">
      <c r="A69" s="323" t="s">
        <v>347</v>
      </c>
      <c r="B69" s="339" t="s">
        <v>82</v>
      </c>
      <c r="C69" s="322" t="str">
        <f t="shared" si="0"/>
        <v>Xã Ngư Hóa</v>
      </c>
      <c r="D69" s="65">
        <f t="shared" si="1"/>
        <v>0.60000000000000009</v>
      </c>
      <c r="E69" s="65">
        <f>'KH 2018'!D69</f>
        <v>0</v>
      </c>
      <c r="F69" s="323">
        <f>'KH 2018'!G69</f>
        <v>0</v>
      </c>
      <c r="G69" s="65"/>
      <c r="H69" s="323">
        <f>'KH 2018'!E69+'KH 2018'!F69+'KH 2018'!H69+'KH 2018'!I69</f>
        <v>0.60000000000000009</v>
      </c>
      <c r="I69" s="323" t="s">
        <v>31</v>
      </c>
      <c r="J69" s="323" t="s">
        <v>607</v>
      </c>
      <c r="K69" s="323"/>
      <c r="L69" s="323" t="s">
        <v>544</v>
      </c>
      <c r="M69" s="323">
        <f>'KH 2018'!J69+'KH 2018'!L69+'KH 2018'!X69+'KH 2018'!Y69+'KH 2018'!Z69+'KH 2018'!AA69+'KH 2018'!AB69+'KH 2018'!AC69+'KH 2018'!AE69+'KH 2018'!AF69</f>
        <v>0</v>
      </c>
      <c r="N69" s="323">
        <f>'KH 2018'!AG69</f>
        <v>0</v>
      </c>
    </row>
    <row r="70" spans="1:14" ht="39.75" hidden="1" customHeight="1" x14ac:dyDescent="0.25">
      <c r="A70" s="323" t="s">
        <v>502</v>
      </c>
      <c r="B70" s="313" t="s">
        <v>503</v>
      </c>
      <c r="C70" s="322" t="str">
        <f t="shared" si="0"/>
        <v>Các xã trong huyện</v>
      </c>
      <c r="D70" s="65">
        <f t="shared" si="1"/>
        <v>1.8</v>
      </c>
      <c r="E70" s="65">
        <f>'KH 2018'!D70</f>
        <v>0</v>
      </c>
      <c r="F70" s="323">
        <f>'KH 2018'!G70</f>
        <v>0</v>
      </c>
      <c r="G70" s="65"/>
      <c r="H70" s="323">
        <f>'KH 2018'!E70+'KH 2018'!F70+'KH 2018'!H70+'KH 2018'!I70</f>
        <v>1.8</v>
      </c>
      <c r="I70" s="323" t="s">
        <v>500</v>
      </c>
      <c r="J70" s="323"/>
      <c r="K70" s="323"/>
      <c r="L70" s="323"/>
      <c r="M70" s="323">
        <f>'KH 2018'!J70+'KH 2018'!L70+'KH 2018'!X70+'KH 2018'!Y70+'KH 2018'!Z70+'KH 2018'!AA70+'KH 2018'!AB70+'KH 2018'!AC70+'KH 2018'!AE70+'KH 2018'!AF70</f>
        <v>0</v>
      </c>
      <c r="N70" s="323">
        <f>'KH 2018'!AG70</f>
        <v>0</v>
      </c>
    </row>
    <row r="71" spans="1:14" ht="20.100000000000001" hidden="1" customHeight="1" x14ac:dyDescent="0.25">
      <c r="A71" s="42">
        <v>5</v>
      </c>
      <c r="B71" s="321" t="s">
        <v>114</v>
      </c>
      <c r="C71" s="322">
        <f t="shared" si="0"/>
        <v>0</v>
      </c>
      <c r="D71" s="314">
        <f t="shared" si="1"/>
        <v>5.2</v>
      </c>
      <c r="E71" s="314">
        <f>'KH 2018'!D71</f>
        <v>3.5</v>
      </c>
      <c r="F71" s="315">
        <f>'KH 2018'!G71</f>
        <v>0</v>
      </c>
      <c r="G71" s="315"/>
      <c r="H71" s="315">
        <f>'KH 2018'!E71+'KH 2018'!F71+'KH 2018'!H71+'KH 2018'!I71</f>
        <v>1.7</v>
      </c>
      <c r="I71" s="323"/>
      <c r="J71" s="323"/>
      <c r="K71" s="323"/>
      <c r="L71" s="323"/>
      <c r="M71" s="323">
        <f>'KH 2018'!J71+'KH 2018'!L71+'KH 2018'!X71+'KH 2018'!Y71+'KH 2018'!Z71+'KH 2018'!AA71+'KH 2018'!AB71+'KH 2018'!AC71+'KH 2018'!AE71+'KH 2018'!AF71</f>
        <v>0</v>
      </c>
      <c r="N71" s="323">
        <f>'KH 2018'!AG71</f>
        <v>0</v>
      </c>
    </row>
    <row r="72" spans="1:14" ht="24.95" hidden="1" customHeight="1" x14ac:dyDescent="0.25">
      <c r="A72" s="329" t="s">
        <v>137</v>
      </c>
      <c r="B72" s="339" t="s">
        <v>844</v>
      </c>
      <c r="C72" s="322" t="str">
        <f t="shared" ref="C72:C135" si="2">I72</f>
        <v>Thị trấn Đồng Lê</v>
      </c>
      <c r="D72" s="65">
        <f t="shared" si="1"/>
        <v>5</v>
      </c>
      <c r="E72" s="65">
        <f>'KH 2018'!D72</f>
        <v>3.5</v>
      </c>
      <c r="F72" s="323">
        <f>'KH 2018'!G72</f>
        <v>0</v>
      </c>
      <c r="G72" s="342"/>
      <c r="H72" s="323">
        <f>'KH 2018'!E72+'KH 2018'!F72+'KH 2018'!H72+'KH 2018'!I72</f>
        <v>1.5</v>
      </c>
      <c r="I72" s="323" t="s">
        <v>207</v>
      </c>
      <c r="J72" s="323" t="s">
        <v>723</v>
      </c>
      <c r="K72" s="323" t="s">
        <v>21</v>
      </c>
      <c r="L72" s="323" t="s">
        <v>555</v>
      </c>
      <c r="M72" s="323">
        <f>'KH 2018'!J72+'KH 2018'!L72+'KH 2018'!X72+'KH 2018'!Y72+'KH 2018'!Z72+'KH 2018'!AA72+'KH 2018'!AB72+'KH 2018'!AC72+'KH 2018'!AE72+'KH 2018'!AF72</f>
        <v>0</v>
      </c>
      <c r="N72" s="323">
        <f>'KH 2018'!AG72</f>
        <v>0</v>
      </c>
    </row>
    <row r="73" spans="1:14" s="1" customFormat="1" ht="20.100000000000001" hidden="1" customHeight="1" x14ac:dyDescent="0.25">
      <c r="A73" s="329" t="s">
        <v>231</v>
      </c>
      <c r="B73" s="339" t="s">
        <v>497</v>
      </c>
      <c r="C73" s="322" t="str">
        <f t="shared" si="2"/>
        <v>Thị trấn Đồng Lê</v>
      </c>
      <c r="D73" s="65">
        <f t="shared" si="1"/>
        <v>0.2</v>
      </c>
      <c r="E73" s="65">
        <f>'KH 2018'!D73</f>
        <v>0</v>
      </c>
      <c r="F73" s="323">
        <f>'KH 2018'!G73</f>
        <v>0</v>
      </c>
      <c r="G73" s="342"/>
      <c r="H73" s="323">
        <f>'KH 2018'!E73+'KH 2018'!F73+'KH 2018'!H73+'KH 2018'!I73</f>
        <v>0.2</v>
      </c>
      <c r="I73" s="323" t="s">
        <v>207</v>
      </c>
      <c r="J73" s="323"/>
      <c r="K73" s="323"/>
      <c r="L73" s="323"/>
      <c r="M73" s="323">
        <f>'KH 2018'!J73+'KH 2018'!L73+'KH 2018'!X73+'KH 2018'!Y73+'KH 2018'!Z73+'KH 2018'!AA73+'KH 2018'!AB73+'KH 2018'!AC73+'KH 2018'!AE73+'KH 2018'!AF73</f>
        <v>0</v>
      </c>
      <c r="N73" s="323">
        <f>'KH 2018'!AG73</f>
        <v>0</v>
      </c>
    </row>
    <row r="74" spans="1:14" ht="20.100000000000001" hidden="1" customHeight="1" x14ac:dyDescent="0.25">
      <c r="A74" s="42">
        <v>6</v>
      </c>
      <c r="B74" s="328" t="s">
        <v>115</v>
      </c>
      <c r="C74" s="322">
        <f t="shared" si="2"/>
        <v>0</v>
      </c>
      <c r="D74" s="314">
        <f t="shared" ref="D74:D137" si="3">SUM(E74:N74)</f>
        <v>0.03</v>
      </c>
      <c r="E74" s="314">
        <f>'KH 2018'!D74</f>
        <v>0</v>
      </c>
      <c r="F74" s="315">
        <f>'KH 2018'!G74</f>
        <v>0</v>
      </c>
      <c r="G74" s="315"/>
      <c r="H74" s="323">
        <f>'KH 2018'!E74+'KH 2018'!F74+'KH 2018'!H74+'KH 2018'!I74</f>
        <v>0</v>
      </c>
      <c r="I74" s="323"/>
      <c r="J74" s="323"/>
      <c r="K74" s="323"/>
      <c r="L74" s="323"/>
      <c r="M74" s="315">
        <f>'KH 2018'!J74+'KH 2018'!L74+'KH 2018'!X74+'KH 2018'!Y74+'KH 2018'!Z74+'KH 2018'!AA74+'KH 2018'!AB74+'KH 2018'!AC74+'KH 2018'!AE74+'KH 2018'!AF74</f>
        <v>0.03</v>
      </c>
      <c r="N74" s="323">
        <f>'KH 2018'!AG74</f>
        <v>0</v>
      </c>
    </row>
    <row r="75" spans="1:14" ht="24.95" hidden="1" customHeight="1" x14ac:dyDescent="0.25">
      <c r="A75" s="329" t="s">
        <v>349</v>
      </c>
      <c r="B75" s="343" t="s">
        <v>308</v>
      </c>
      <c r="C75" s="322" t="str">
        <f t="shared" si="2"/>
        <v>Xã Kim Hóa</v>
      </c>
      <c r="D75" s="65">
        <f t="shared" si="3"/>
        <v>0.03</v>
      </c>
      <c r="E75" s="65">
        <f>'KH 2018'!D75</f>
        <v>0</v>
      </c>
      <c r="F75" s="323">
        <f>'KH 2018'!G75</f>
        <v>0</v>
      </c>
      <c r="G75" s="323"/>
      <c r="H75" s="323">
        <f>'KH 2018'!E75+'KH 2018'!F75+'KH 2018'!H75+'KH 2018'!I75</f>
        <v>0</v>
      </c>
      <c r="I75" s="323" t="s">
        <v>32</v>
      </c>
      <c r="J75" s="323" t="s">
        <v>768</v>
      </c>
      <c r="K75" s="323"/>
      <c r="L75" s="323" t="s">
        <v>535</v>
      </c>
      <c r="M75" s="323">
        <f>'KH 2018'!J75+'KH 2018'!L75+'KH 2018'!X75+'KH 2018'!Y75+'KH 2018'!Z75+'KH 2018'!AA75+'KH 2018'!AB75+'KH 2018'!AC75+'KH 2018'!AE75+'KH 2018'!AF75</f>
        <v>0.03</v>
      </c>
      <c r="N75" s="323">
        <f>'KH 2018'!AG75</f>
        <v>0</v>
      </c>
    </row>
    <row r="76" spans="1:14" ht="20.100000000000001" hidden="1" customHeight="1" x14ac:dyDescent="0.25">
      <c r="A76" s="42">
        <v>7</v>
      </c>
      <c r="B76" s="328" t="s">
        <v>117</v>
      </c>
      <c r="C76" s="322">
        <f t="shared" si="2"/>
        <v>0</v>
      </c>
      <c r="D76" s="314">
        <f t="shared" si="3"/>
        <v>0.3</v>
      </c>
      <c r="E76" s="314">
        <f>'KH 2018'!D76</f>
        <v>0</v>
      </c>
      <c r="F76" s="315">
        <f>'KH 2018'!G76</f>
        <v>0</v>
      </c>
      <c r="G76" s="315"/>
      <c r="H76" s="315">
        <f>'KH 2018'!E76+'KH 2018'!F76+'KH 2018'!H76+'KH 2018'!I76</f>
        <v>0.26</v>
      </c>
      <c r="I76" s="315"/>
      <c r="J76" s="315"/>
      <c r="K76" s="315"/>
      <c r="L76" s="315"/>
      <c r="M76" s="315">
        <f>'KH 2018'!J76+'KH 2018'!L76+'KH 2018'!X76+'KH 2018'!Y76+'KH 2018'!Z76+'KH 2018'!AA76+'KH 2018'!AB76+'KH 2018'!AC76+'KH 2018'!AE76+'KH 2018'!AF76</f>
        <v>0.04</v>
      </c>
      <c r="N76" s="323">
        <f>'KH 2018'!AG76</f>
        <v>0</v>
      </c>
    </row>
    <row r="77" spans="1:14" ht="20.100000000000001" hidden="1" customHeight="1" x14ac:dyDescent="0.25">
      <c r="A77" s="329" t="s">
        <v>157</v>
      </c>
      <c r="B77" s="312" t="s">
        <v>699</v>
      </c>
      <c r="C77" s="322" t="str">
        <f t="shared" si="2"/>
        <v>Xã Thanh Hóa</v>
      </c>
      <c r="D77" s="65">
        <f t="shared" si="3"/>
        <v>0.08</v>
      </c>
      <c r="E77" s="65">
        <f>'KH 2018'!D77</f>
        <v>0</v>
      </c>
      <c r="F77" s="323">
        <f>'KH 2018'!G77</f>
        <v>0</v>
      </c>
      <c r="G77" s="323"/>
      <c r="H77" s="323">
        <f>'KH 2018'!E77+'KH 2018'!F77+'KH 2018'!H77+'KH 2018'!I77</f>
        <v>0.04</v>
      </c>
      <c r="I77" s="323" t="s">
        <v>34</v>
      </c>
      <c r="J77" s="323" t="s">
        <v>700</v>
      </c>
      <c r="K77" s="323"/>
      <c r="L77" s="323"/>
      <c r="M77" s="323">
        <f>'KH 2018'!J77+'KH 2018'!L77+'KH 2018'!X77+'KH 2018'!Y77+'KH 2018'!Z77+'KH 2018'!AA77+'KH 2018'!AB77+'KH 2018'!AC77+'KH 2018'!AE77+'KH 2018'!AF77</f>
        <v>0.04</v>
      </c>
      <c r="N77" s="323">
        <f>'KH 2018'!AG77</f>
        <v>0</v>
      </c>
    </row>
    <row r="78" spans="1:14" ht="20.100000000000001" hidden="1" customHeight="1" x14ac:dyDescent="0.25">
      <c r="A78" s="329" t="s">
        <v>350</v>
      </c>
      <c r="B78" s="312" t="s">
        <v>698</v>
      </c>
      <c r="C78" s="322" t="str">
        <f t="shared" si="2"/>
        <v>Xã Châu Hóa</v>
      </c>
      <c r="D78" s="65">
        <f t="shared" si="3"/>
        <v>0.22</v>
      </c>
      <c r="E78" s="65">
        <f>'KH 2018'!D78</f>
        <v>0</v>
      </c>
      <c r="F78" s="323">
        <f>'KH 2018'!G78</f>
        <v>0</v>
      </c>
      <c r="G78" s="323"/>
      <c r="H78" s="323">
        <f>'KH 2018'!E78+'KH 2018'!F78+'KH 2018'!H78+'KH 2018'!I78</f>
        <v>0.22</v>
      </c>
      <c r="I78" s="323" t="s">
        <v>55</v>
      </c>
      <c r="J78" s="323" t="s">
        <v>719</v>
      </c>
      <c r="K78" s="323"/>
      <c r="L78" s="323"/>
      <c r="M78" s="323">
        <f>'KH 2018'!J78+'KH 2018'!L78+'KH 2018'!X78+'KH 2018'!Y78+'KH 2018'!Z78+'KH 2018'!AA78+'KH 2018'!AB78+'KH 2018'!AC78+'KH 2018'!AE78+'KH 2018'!AF78</f>
        <v>0</v>
      </c>
      <c r="N78" s="323">
        <f>'KH 2018'!AG78</f>
        <v>0</v>
      </c>
    </row>
    <row r="79" spans="1:14" ht="20.100000000000001" hidden="1" customHeight="1" x14ac:dyDescent="0.25">
      <c r="A79" s="42">
        <v>8</v>
      </c>
      <c r="B79" s="328" t="s">
        <v>246</v>
      </c>
      <c r="C79" s="322">
        <f t="shared" si="2"/>
        <v>0</v>
      </c>
      <c r="D79" s="314">
        <f t="shared" si="3"/>
        <v>5.5</v>
      </c>
      <c r="E79" s="314">
        <f>'KH 2018'!D79</f>
        <v>0</v>
      </c>
      <c r="F79" s="315">
        <f>'KH 2018'!G79</f>
        <v>0</v>
      </c>
      <c r="G79" s="314"/>
      <c r="H79" s="315">
        <f>'KH 2018'!E79+'KH 2018'!F79+'KH 2018'!H79+'KH 2018'!I79</f>
        <v>5.5</v>
      </c>
      <c r="I79" s="323"/>
      <c r="J79" s="323"/>
      <c r="K79" s="323"/>
      <c r="L79" s="323"/>
      <c r="M79" s="323">
        <f>'KH 2018'!J79+'KH 2018'!L79+'KH 2018'!X79+'KH 2018'!Y79+'KH 2018'!Z79+'KH 2018'!AA79+'KH 2018'!AB79+'KH 2018'!AC79+'KH 2018'!AE79+'KH 2018'!AF79</f>
        <v>0</v>
      </c>
      <c r="N79" s="323">
        <f>'KH 2018'!AG79</f>
        <v>0</v>
      </c>
    </row>
    <row r="80" spans="1:14" ht="20.100000000000001" hidden="1" customHeight="1" x14ac:dyDescent="0.25">
      <c r="A80" s="329" t="s">
        <v>140</v>
      </c>
      <c r="B80" s="343" t="s">
        <v>256</v>
      </c>
      <c r="C80" s="322" t="str">
        <f t="shared" si="2"/>
        <v xml:space="preserve">Các xã, thị trấn </v>
      </c>
      <c r="D80" s="65">
        <f t="shared" si="3"/>
        <v>5.5</v>
      </c>
      <c r="E80" s="65">
        <f>'KH 2018'!D80</f>
        <v>0</v>
      </c>
      <c r="F80" s="323">
        <f>'KH 2018'!G80</f>
        <v>0</v>
      </c>
      <c r="G80" s="65"/>
      <c r="H80" s="323">
        <f>'KH 2018'!E80+'KH 2018'!F80+'KH 2018'!H80+'KH 2018'!I80</f>
        <v>5.5</v>
      </c>
      <c r="I80" s="323" t="s">
        <v>255</v>
      </c>
      <c r="J80" s="323"/>
      <c r="K80" s="323"/>
      <c r="L80" s="323"/>
      <c r="M80" s="323">
        <f>'KH 2018'!J80+'KH 2018'!L80+'KH 2018'!X80+'KH 2018'!Y80+'KH 2018'!Z80+'KH 2018'!AA80+'KH 2018'!AB80+'KH 2018'!AC80+'KH 2018'!AE80+'KH 2018'!AF80</f>
        <v>0</v>
      </c>
      <c r="N80" s="323">
        <f>'KH 2018'!AG80</f>
        <v>0</v>
      </c>
    </row>
    <row r="81" spans="1:15" ht="20.100000000000001" hidden="1" customHeight="1" x14ac:dyDescent="0.25">
      <c r="A81" s="42">
        <v>9</v>
      </c>
      <c r="B81" s="328" t="s">
        <v>119</v>
      </c>
      <c r="C81" s="322">
        <f t="shared" si="2"/>
        <v>0</v>
      </c>
      <c r="D81" s="314">
        <f t="shared" si="3"/>
        <v>0.71</v>
      </c>
      <c r="E81" s="314">
        <f>'KH 2018'!D81</f>
        <v>0</v>
      </c>
      <c r="F81" s="315">
        <f>'KH 2018'!G81</f>
        <v>0</v>
      </c>
      <c r="G81" s="315"/>
      <c r="H81" s="323">
        <f>'KH 2018'!E81+'KH 2018'!F81+'KH 2018'!H81+'KH 2018'!I81</f>
        <v>0</v>
      </c>
      <c r="I81" s="323"/>
      <c r="J81" s="323"/>
      <c r="K81" s="323"/>
      <c r="L81" s="323"/>
      <c r="M81" s="315">
        <f>'KH 2018'!J81+'KH 2018'!L81+'KH 2018'!X81+'KH 2018'!Y81+'KH 2018'!Z81+'KH 2018'!AA81+'KH 2018'!AB81+'KH 2018'!AC81+'KH 2018'!AE81+'KH 2018'!AF81</f>
        <v>0.71</v>
      </c>
      <c r="N81" s="323">
        <f>'KH 2018'!AG81</f>
        <v>0</v>
      </c>
    </row>
    <row r="82" spans="1:15" ht="20.100000000000001" hidden="1" customHeight="1" x14ac:dyDescent="0.25">
      <c r="A82" s="329" t="s">
        <v>142</v>
      </c>
      <c r="B82" s="319" t="s">
        <v>66</v>
      </c>
      <c r="C82" s="322" t="str">
        <f t="shared" si="2"/>
        <v>Xã Văn Hóa</v>
      </c>
      <c r="D82" s="65">
        <f t="shared" si="3"/>
        <v>0.1</v>
      </c>
      <c r="E82" s="65">
        <f>'KH 2018'!D82</f>
        <v>0</v>
      </c>
      <c r="F82" s="323">
        <f>'KH 2018'!G82</f>
        <v>0</v>
      </c>
      <c r="G82" s="323"/>
      <c r="H82" s="323">
        <f>'KH 2018'!E82+'KH 2018'!F82+'KH 2018'!H82+'KH 2018'!I82</f>
        <v>0</v>
      </c>
      <c r="I82" s="323" t="s">
        <v>43</v>
      </c>
      <c r="J82" s="323" t="s">
        <v>633</v>
      </c>
      <c r="K82" s="323" t="s">
        <v>26</v>
      </c>
      <c r="L82" s="323" t="s">
        <v>166</v>
      </c>
      <c r="M82" s="323">
        <f>'KH 2018'!J82+'KH 2018'!L82+'KH 2018'!X82+'KH 2018'!Y82+'KH 2018'!Z82+'KH 2018'!AA82+'KH 2018'!AB82+'KH 2018'!AC82+'KH 2018'!AE82+'KH 2018'!AF82</f>
        <v>0.1</v>
      </c>
      <c r="N82" s="323">
        <f>'KH 2018'!AG82</f>
        <v>0</v>
      </c>
    </row>
    <row r="83" spans="1:15" ht="20.100000000000001" customHeight="1" x14ac:dyDescent="0.25">
      <c r="A83" s="329" t="s">
        <v>813</v>
      </c>
      <c r="B83" s="312" t="s">
        <v>309</v>
      </c>
      <c r="C83" s="322" t="str">
        <f t="shared" si="2"/>
        <v>Xã Lâm Hóa</v>
      </c>
      <c r="D83" s="65">
        <f t="shared" si="3"/>
        <v>0.4</v>
      </c>
      <c r="E83" s="65">
        <f>'KH 2018'!D83</f>
        <v>0</v>
      </c>
      <c r="F83" s="323">
        <f>'KH 2018'!G83</f>
        <v>0</v>
      </c>
      <c r="G83" s="65"/>
      <c r="H83" s="323">
        <f>'KH 2018'!E83+'KH 2018'!F83+'KH 2018'!H83+'KH 2018'!I83</f>
        <v>0</v>
      </c>
      <c r="I83" s="323" t="s">
        <v>47</v>
      </c>
      <c r="J83" s="323" t="s">
        <v>631</v>
      </c>
      <c r="K83" s="323"/>
      <c r="L83" s="323" t="s">
        <v>549</v>
      </c>
      <c r="M83" s="323">
        <f>'KH 2018'!J83+'KH 2018'!L83+'KH 2018'!X83+'KH 2018'!Y83+'KH 2018'!Z83+'KH 2018'!AA83+'KH 2018'!AB83+'KH 2018'!AC83+'KH 2018'!AE83+'KH 2018'!AF83</f>
        <v>0.4</v>
      </c>
      <c r="N83" s="323">
        <f>'KH 2018'!AG83</f>
        <v>0</v>
      </c>
      <c r="O83" s="354" t="s">
        <v>847</v>
      </c>
    </row>
    <row r="84" spans="1:15" ht="20.100000000000001" hidden="1" customHeight="1" x14ac:dyDescent="0.25">
      <c r="A84" s="329" t="s">
        <v>814</v>
      </c>
      <c r="B84" s="312" t="s">
        <v>805</v>
      </c>
      <c r="C84" s="322" t="str">
        <f t="shared" si="2"/>
        <v>Xã Thanh Thạch</v>
      </c>
      <c r="D84" s="65">
        <f t="shared" si="3"/>
        <v>0.21</v>
      </c>
      <c r="E84" s="65">
        <f>'KH 2018'!D84</f>
        <v>0</v>
      </c>
      <c r="F84" s="323">
        <f>'KH 2018'!G84</f>
        <v>0</v>
      </c>
      <c r="G84" s="65"/>
      <c r="H84" s="323">
        <f>'KH 2018'!E84+'KH 2018'!F84+'KH 2018'!H84+'KH 2018'!I84</f>
        <v>0</v>
      </c>
      <c r="I84" s="323" t="s">
        <v>49</v>
      </c>
      <c r="J84" s="323" t="s">
        <v>632</v>
      </c>
      <c r="K84" s="323"/>
      <c r="L84" s="323" t="s">
        <v>531</v>
      </c>
      <c r="M84" s="323">
        <f>'KH 2018'!J84+'KH 2018'!L84+'KH 2018'!X84+'KH 2018'!Y84+'KH 2018'!Z84+'KH 2018'!AA84+'KH 2018'!AB84+'KH 2018'!AC84+'KH 2018'!AE84+'KH 2018'!AF84</f>
        <v>0.21</v>
      </c>
      <c r="N84" s="323">
        <f>'KH 2018'!AG84</f>
        <v>0</v>
      </c>
    </row>
    <row r="85" spans="1:15" ht="58.5" hidden="1" x14ac:dyDescent="0.25">
      <c r="A85" s="334" t="s">
        <v>144</v>
      </c>
      <c r="B85" s="333" t="s">
        <v>828</v>
      </c>
      <c r="C85" s="322">
        <f t="shared" si="2"/>
        <v>0</v>
      </c>
      <c r="D85" s="314">
        <f t="shared" si="3"/>
        <v>0</v>
      </c>
      <c r="E85" s="65">
        <f>'KH 2018'!D85</f>
        <v>0</v>
      </c>
      <c r="F85" s="323">
        <f>'KH 2018'!G85</f>
        <v>0</v>
      </c>
      <c r="G85" s="65"/>
      <c r="H85" s="323">
        <f>'KH 2018'!E85+'KH 2018'!F85+'KH 2018'!H85+'KH 2018'!I85</f>
        <v>0</v>
      </c>
      <c r="I85" s="323"/>
      <c r="J85" s="323"/>
      <c r="K85" s="323"/>
      <c r="L85" s="323"/>
      <c r="M85" s="323">
        <f>'KH 2018'!J85+'KH 2018'!L85+'KH 2018'!X85+'KH 2018'!Y85+'KH 2018'!Z85+'KH 2018'!AA85+'KH 2018'!AB85+'KH 2018'!AC85+'KH 2018'!AE85+'KH 2018'!AF85</f>
        <v>0</v>
      </c>
      <c r="N85" s="323">
        <f>'KH 2018'!AG85</f>
        <v>0</v>
      </c>
    </row>
    <row r="86" spans="1:15" ht="20.100000000000001" hidden="1" customHeight="1" x14ac:dyDescent="0.25">
      <c r="A86" s="42">
        <v>1</v>
      </c>
      <c r="B86" s="328" t="s">
        <v>147</v>
      </c>
      <c r="C86" s="322">
        <f t="shared" si="2"/>
        <v>0</v>
      </c>
      <c r="D86" s="314">
        <f t="shared" si="3"/>
        <v>25</v>
      </c>
      <c r="E86" s="314">
        <f>'KH 2018'!D86</f>
        <v>0</v>
      </c>
      <c r="F86" s="315">
        <f>'KH 2018'!G86</f>
        <v>0</v>
      </c>
      <c r="G86" s="315"/>
      <c r="H86" s="323">
        <f>'KH 2018'!E86+'KH 2018'!F86+'KH 2018'!H86+'KH 2018'!I86</f>
        <v>0</v>
      </c>
      <c r="I86" s="323"/>
      <c r="J86" s="323"/>
      <c r="K86" s="323"/>
      <c r="L86" s="323"/>
      <c r="M86" s="323">
        <f>'KH 2018'!J86+'KH 2018'!L86+'KH 2018'!X86+'KH 2018'!Y86+'KH 2018'!Z86+'KH 2018'!AA86+'KH 2018'!AB86+'KH 2018'!AC86+'KH 2018'!AE86+'KH 2018'!AF86</f>
        <v>0</v>
      </c>
      <c r="N86" s="315">
        <f>'KH 2018'!AG86</f>
        <v>25</v>
      </c>
    </row>
    <row r="87" spans="1:15" ht="20.100000000000001" hidden="1" customHeight="1" x14ac:dyDescent="0.25">
      <c r="A87" s="329" t="s">
        <v>129</v>
      </c>
      <c r="B87" s="343" t="s">
        <v>147</v>
      </c>
      <c r="C87" s="322" t="str">
        <f t="shared" si="2"/>
        <v xml:space="preserve">Các xã, thị trấn </v>
      </c>
      <c r="D87" s="65">
        <f t="shared" si="3"/>
        <v>25</v>
      </c>
      <c r="E87" s="65">
        <f>'KH 2018'!D87</f>
        <v>0</v>
      </c>
      <c r="F87" s="323">
        <f>'KH 2018'!G87</f>
        <v>0</v>
      </c>
      <c r="G87" s="65"/>
      <c r="H87" s="323">
        <f>'KH 2018'!E87+'KH 2018'!F87+'KH 2018'!H87+'KH 2018'!I87</f>
        <v>0</v>
      </c>
      <c r="I87" s="323" t="s">
        <v>255</v>
      </c>
      <c r="J87" s="323"/>
      <c r="K87" s="323"/>
      <c r="L87" s="323"/>
      <c r="M87" s="323">
        <f>'KH 2018'!J87+'KH 2018'!L87+'KH 2018'!X87+'KH 2018'!Y87+'KH 2018'!Z87+'KH 2018'!AA87+'KH 2018'!AB87+'KH 2018'!AC87+'KH 2018'!AE87+'KH 2018'!AF87</f>
        <v>0</v>
      </c>
      <c r="N87" s="323">
        <f>'KH 2018'!AG87</f>
        <v>25</v>
      </c>
    </row>
    <row r="88" spans="1:15" ht="20.100000000000001" hidden="1" customHeight="1" x14ac:dyDescent="0.25">
      <c r="A88" s="42">
        <v>2</v>
      </c>
      <c r="B88" s="328" t="s">
        <v>30</v>
      </c>
      <c r="C88" s="322">
        <f t="shared" si="2"/>
        <v>0</v>
      </c>
      <c r="D88" s="314">
        <f t="shared" si="3"/>
        <v>20</v>
      </c>
      <c r="E88" s="314">
        <f>'KH 2018'!D88</f>
        <v>0</v>
      </c>
      <c r="F88" s="315">
        <f>'KH 2018'!G88</f>
        <v>0</v>
      </c>
      <c r="G88" s="315"/>
      <c r="H88" s="315">
        <f>'KH 2018'!E88+'KH 2018'!F88+'KH 2018'!H88+'KH 2018'!I88</f>
        <v>10</v>
      </c>
      <c r="I88" s="315"/>
      <c r="J88" s="315"/>
      <c r="K88" s="315"/>
      <c r="L88" s="315"/>
      <c r="M88" s="315">
        <f>'KH 2018'!J88+'KH 2018'!L88+'KH 2018'!X88+'KH 2018'!Y88+'KH 2018'!Z88+'KH 2018'!AA88+'KH 2018'!AB88+'KH 2018'!AC88+'KH 2018'!AE88+'KH 2018'!AF88</f>
        <v>0</v>
      </c>
      <c r="N88" s="315">
        <f>'KH 2018'!AG88</f>
        <v>10</v>
      </c>
    </row>
    <row r="89" spans="1:15" ht="20.100000000000001" hidden="1" customHeight="1" x14ac:dyDescent="0.25">
      <c r="A89" s="329" t="s">
        <v>130</v>
      </c>
      <c r="B89" s="343" t="s">
        <v>30</v>
      </c>
      <c r="C89" s="322" t="str">
        <f t="shared" si="2"/>
        <v xml:space="preserve">Các xã, thị trấn </v>
      </c>
      <c r="D89" s="65">
        <f t="shared" si="3"/>
        <v>20</v>
      </c>
      <c r="E89" s="65">
        <f>'KH 2018'!D89</f>
        <v>0</v>
      </c>
      <c r="F89" s="323">
        <f>'KH 2018'!G89</f>
        <v>0</v>
      </c>
      <c r="G89" s="65"/>
      <c r="H89" s="323">
        <f>'KH 2018'!E89+'KH 2018'!F89+'KH 2018'!H89+'KH 2018'!I89</f>
        <v>10</v>
      </c>
      <c r="I89" s="323" t="s">
        <v>255</v>
      </c>
      <c r="J89" s="323" t="s">
        <v>822</v>
      </c>
      <c r="K89" s="323"/>
      <c r="L89" s="323"/>
      <c r="M89" s="323">
        <f>'KH 2018'!J89+'KH 2018'!L89+'KH 2018'!X89+'KH 2018'!Y89+'KH 2018'!Z89+'KH 2018'!AA89+'KH 2018'!AB89+'KH 2018'!AC89+'KH 2018'!AE89+'KH 2018'!AF89</f>
        <v>0</v>
      </c>
      <c r="N89" s="323">
        <f>'KH 2018'!AG89</f>
        <v>10</v>
      </c>
    </row>
    <row r="90" spans="1:15" ht="20.100000000000001" hidden="1" customHeight="1" x14ac:dyDescent="0.25">
      <c r="A90" s="42">
        <v>3</v>
      </c>
      <c r="B90" s="328" t="s">
        <v>247</v>
      </c>
      <c r="C90" s="322">
        <f t="shared" si="2"/>
        <v>0</v>
      </c>
      <c r="D90" s="314">
        <f t="shared" si="3"/>
        <v>50</v>
      </c>
      <c r="E90" s="314">
        <f>'KH 2018'!D90</f>
        <v>0</v>
      </c>
      <c r="F90" s="315">
        <f>'KH 2018'!G90</f>
        <v>0</v>
      </c>
      <c r="G90" s="315"/>
      <c r="H90" s="323">
        <f>'KH 2018'!E90+'KH 2018'!F90+'KH 2018'!H90+'KH 2018'!I90</f>
        <v>0</v>
      </c>
      <c r="I90" s="323"/>
      <c r="J90" s="323"/>
      <c r="K90" s="323"/>
      <c r="L90" s="323"/>
      <c r="M90" s="323">
        <f>'KH 2018'!J90+'KH 2018'!L90+'KH 2018'!X90+'KH 2018'!Y90+'KH 2018'!Z90+'KH 2018'!AA90+'KH 2018'!AB90+'KH 2018'!AC90+'KH 2018'!AE90+'KH 2018'!AF90</f>
        <v>0</v>
      </c>
      <c r="N90" s="315">
        <f>'KH 2018'!AG90</f>
        <v>50</v>
      </c>
    </row>
    <row r="91" spans="1:15" ht="20.100000000000001" hidden="1" customHeight="1" x14ac:dyDescent="0.25">
      <c r="A91" s="329" t="s">
        <v>134</v>
      </c>
      <c r="B91" s="343" t="s">
        <v>247</v>
      </c>
      <c r="C91" s="322" t="str">
        <f t="shared" si="2"/>
        <v xml:space="preserve">Các xã, thị trấn </v>
      </c>
      <c r="D91" s="65">
        <f t="shared" si="3"/>
        <v>50</v>
      </c>
      <c r="E91" s="65">
        <f>'KH 2018'!D91</f>
        <v>0</v>
      </c>
      <c r="F91" s="323">
        <f>'KH 2018'!G91</f>
        <v>0</v>
      </c>
      <c r="G91" s="65"/>
      <c r="H91" s="323">
        <f>'KH 2018'!E91+'KH 2018'!F91+'KH 2018'!H91+'KH 2018'!I91</f>
        <v>0</v>
      </c>
      <c r="I91" s="323" t="s">
        <v>255</v>
      </c>
      <c r="J91" s="323"/>
      <c r="K91" s="323"/>
      <c r="L91" s="323"/>
      <c r="M91" s="323">
        <f>'KH 2018'!J91+'KH 2018'!L91+'KH 2018'!X91+'KH 2018'!Y91+'KH 2018'!Z91+'KH 2018'!AA91+'KH 2018'!AB91+'KH 2018'!AC91+'KH 2018'!AE91+'KH 2018'!AF91</f>
        <v>0</v>
      </c>
      <c r="N91" s="323">
        <f>'KH 2018'!AG91</f>
        <v>50</v>
      </c>
    </row>
    <row r="92" spans="1:15" ht="20.100000000000001" hidden="1" customHeight="1" x14ac:dyDescent="0.25">
      <c r="A92" s="42">
        <v>4</v>
      </c>
      <c r="B92" s="328" t="s">
        <v>121</v>
      </c>
      <c r="C92" s="322">
        <f t="shared" si="2"/>
        <v>0</v>
      </c>
      <c r="D92" s="314">
        <f t="shared" si="3"/>
        <v>557.65</v>
      </c>
      <c r="E92" s="314">
        <f>'KH 2018'!D92</f>
        <v>0</v>
      </c>
      <c r="F92" s="315">
        <f>'KH 2018'!G92</f>
        <v>0</v>
      </c>
      <c r="G92" s="315"/>
      <c r="H92" s="315">
        <f>'KH 2018'!E92+'KH 2018'!F92+'KH 2018'!H92+'KH 2018'!I92</f>
        <v>557.65</v>
      </c>
      <c r="I92" s="323"/>
      <c r="J92" s="323"/>
      <c r="K92" s="323"/>
      <c r="L92" s="323"/>
      <c r="M92" s="323">
        <f>'KH 2018'!J92+'KH 2018'!L92+'KH 2018'!X92+'KH 2018'!Y92+'KH 2018'!Z92+'KH 2018'!AA92+'KH 2018'!AB92+'KH 2018'!AC92+'KH 2018'!AE92+'KH 2018'!AF92</f>
        <v>0</v>
      </c>
      <c r="N92" s="323">
        <f>'KH 2018'!AG92</f>
        <v>0</v>
      </c>
    </row>
    <row r="93" spans="1:15" ht="20.100000000000001" hidden="1" customHeight="1" x14ac:dyDescent="0.25">
      <c r="A93" s="329" t="s">
        <v>135</v>
      </c>
      <c r="B93" s="327" t="s">
        <v>803</v>
      </c>
      <c r="C93" s="322" t="str">
        <f t="shared" si="2"/>
        <v>Xã Ngư Hóa</v>
      </c>
      <c r="D93" s="65">
        <f t="shared" si="3"/>
        <v>250</v>
      </c>
      <c r="E93" s="65">
        <f>'KH 2018'!D93</f>
        <v>0</v>
      </c>
      <c r="F93" s="323">
        <f>'KH 2018'!G93</f>
        <v>0</v>
      </c>
      <c r="G93" s="65"/>
      <c r="H93" s="323">
        <f>'KH 2018'!E93+'KH 2018'!F93+'KH 2018'!H93+'KH 2018'!I93</f>
        <v>250</v>
      </c>
      <c r="I93" s="323" t="s">
        <v>31</v>
      </c>
      <c r="J93" s="323" t="s">
        <v>811</v>
      </c>
      <c r="K93" s="323" t="s">
        <v>3</v>
      </c>
      <c r="L93" s="323" t="s">
        <v>170</v>
      </c>
      <c r="M93" s="323">
        <f>'KH 2018'!J93+'KH 2018'!L93+'KH 2018'!X93+'KH 2018'!Y93+'KH 2018'!Z93+'KH 2018'!AA93+'KH 2018'!AB93+'KH 2018'!AC93+'KH 2018'!AE93+'KH 2018'!AF93</f>
        <v>0</v>
      </c>
      <c r="N93" s="323">
        <f>'KH 2018'!AG93</f>
        <v>0</v>
      </c>
    </row>
    <row r="94" spans="1:15" ht="37.5" hidden="1" x14ac:dyDescent="0.25">
      <c r="A94" s="329" t="s">
        <v>136</v>
      </c>
      <c r="B94" s="312" t="s">
        <v>680</v>
      </c>
      <c r="C94" s="322" t="str">
        <f t="shared" si="2"/>
        <v>Xã Văn Hóa</v>
      </c>
      <c r="D94" s="65">
        <f t="shared" si="3"/>
        <v>23</v>
      </c>
      <c r="E94" s="65">
        <f>'KH 2018'!D94</f>
        <v>0</v>
      </c>
      <c r="F94" s="323">
        <f>'KH 2018'!G94</f>
        <v>0</v>
      </c>
      <c r="G94" s="323"/>
      <c r="H94" s="323">
        <f>'KH 2018'!E94+'KH 2018'!F94+'KH 2018'!H94+'KH 2018'!I94</f>
        <v>23</v>
      </c>
      <c r="I94" s="323" t="s">
        <v>43</v>
      </c>
      <c r="J94" s="323" t="s">
        <v>812</v>
      </c>
      <c r="K94" s="323" t="s">
        <v>3</v>
      </c>
      <c r="L94" s="323" t="s">
        <v>167</v>
      </c>
      <c r="M94" s="323">
        <f>'KH 2018'!J94+'KH 2018'!L94+'KH 2018'!X94+'KH 2018'!Y94+'KH 2018'!Z94+'KH 2018'!AA94+'KH 2018'!AB94+'KH 2018'!AC94+'KH 2018'!AE94+'KH 2018'!AF94</f>
        <v>0</v>
      </c>
      <c r="N94" s="323">
        <f>'KH 2018'!AG94</f>
        <v>0</v>
      </c>
    </row>
    <row r="95" spans="1:15" ht="20.100000000000001" hidden="1" customHeight="1" x14ac:dyDescent="0.25">
      <c r="A95" s="329" t="s">
        <v>280</v>
      </c>
      <c r="B95" s="312" t="s">
        <v>804</v>
      </c>
      <c r="C95" s="322" t="str">
        <f t="shared" si="2"/>
        <v>Xã Kim Hóa</v>
      </c>
      <c r="D95" s="65">
        <f t="shared" si="3"/>
        <v>220</v>
      </c>
      <c r="E95" s="65">
        <f>'KH 2018'!D95</f>
        <v>0</v>
      </c>
      <c r="F95" s="323">
        <f>'KH 2018'!G95</f>
        <v>0</v>
      </c>
      <c r="G95" s="323"/>
      <c r="H95" s="323">
        <f>'KH 2018'!E95+'KH 2018'!F95+'KH 2018'!H95+'KH 2018'!I95</f>
        <v>220</v>
      </c>
      <c r="I95" s="323" t="s">
        <v>32</v>
      </c>
      <c r="J95" s="323" t="s">
        <v>610</v>
      </c>
      <c r="K95" s="323"/>
      <c r="L95" s="323" t="s">
        <v>534</v>
      </c>
      <c r="M95" s="323">
        <f>'KH 2018'!J95+'KH 2018'!L95+'KH 2018'!X95+'KH 2018'!Y95+'KH 2018'!Z95+'KH 2018'!AA95+'KH 2018'!AB95+'KH 2018'!AC95+'KH 2018'!AE95+'KH 2018'!AF95</f>
        <v>0</v>
      </c>
      <c r="N95" s="323">
        <f>'KH 2018'!AG95</f>
        <v>0</v>
      </c>
    </row>
    <row r="96" spans="1:15" ht="20.100000000000001" hidden="1" customHeight="1" x14ac:dyDescent="0.25">
      <c r="A96" s="329" t="s">
        <v>346</v>
      </c>
      <c r="B96" s="312" t="s">
        <v>825</v>
      </c>
      <c r="C96" s="322" t="str">
        <f t="shared" si="2"/>
        <v>Xã Đức Hóa</v>
      </c>
      <c r="D96" s="65">
        <f t="shared" si="3"/>
        <v>1.25</v>
      </c>
      <c r="E96" s="65">
        <f>'KH 2018'!D96</f>
        <v>0</v>
      </c>
      <c r="F96" s="323">
        <f>'KH 2018'!G96</f>
        <v>0</v>
      </c>
      <c r="G96" s="323"/>
      <c r="H96" s="323">
        <f>'KH 2018'!E96+'KH 2018'!F96+'KH 2018'!H96+'KH 2018'!I96</f>
        <v>1.25</v>
      </c>
      <c r="I96" s="323" t="s">
        <v>60</v>
      </c>
      <c r="J96" s="323" t="s">
        <v>589</v>
      </c>
      <c r="K96" s="323"/>
      <c r="L96" s="323" t="s">
        <v>525</v>
      </c>
      <c r="M96" s="323">
        <f>'KH 2018'!J96+'KH 2018'!L96+'KH 2018'!X96+'KH 2018'!Y96+'KH 2018'!Z96+'KH 2018'!AA96+'KH 2018'!AB96+'KH 2018'!AC96+'KH 2018'!AE96+'KH 2018'!AF96</f>
        <v>0</v>
      </c>
      <c r="N96" s="323">
        <f>'KH 2018'!AG96</f>
        <v>0</v>
      </c>
    </row>
    <row r="97" spans="1:14" ht="20.100000000000001" hidden="1" customHeight="1" x14ac:dyDescent="0.25">
      <c r="A97" s="329" t="s">
        <v>281</v>
      </c>
      <c r="B97" s="312" t="s">
        <v>825</v>
      </c>
      <c r="C97" s="322" t="str">
        <f t="shared" si="2"/>
        <v>Xã Cao Quảng</v>
      </c>
      <c r="D97" s="65">
        <f t="shared" si="3"/>
        <v>1.7999999999999998</v>
      </c>
      <c r="E97" s="65">
        <f>'KH 2018'!D97</f>
        <v>0</v>
      </c>
      <c r="F97" s="323">
        <f>'KH 2018'!G97</f>
        <v>0</v>
      </c>
      <c r="G97" s="323"/>
      <c r="H97" s="323">
        <f>'KH 2018'!E97+'KH 2018'!F97+'KH 2018'!H97+'KH 2018'!I97</f>
        <v>1.7999999999999998</v>
      </c>
      <c r="I97" s="323" t="s">
        <v>38</v>
      </c>
      <c r="J97" s="323" t="s">
        <v>773</v>
      </c>
      <c r="K97" s="323"/>
      <c r="L97" s="323" t="s">
        <v>529</v>
      </c>
      <c r="M97" s="323">
        <f>'KH 2018'!J97+'KH 2018'!L97+'KH 2018'!X97+'KH 2018'!Y97+'KH 2018'!Z97+'KH 2018'!AA97+'KH 2018'!AB97+'KH 2018'!AC97+'KH 2018'!AE97+'KH 2018'!AF97</f>
        <v>0</v>
      </c>
      <c r="N97" s="323">
        <f>'KH 2018'!AG97</f>
        <v>0</v>
      </c>
    </row>
    <row r="98" spans="1:14" ht="20.100000000000001" hidden="1" customHeight="1" x14ac:dyDescent="0.25">
      <c r="A98" s="329" t="s">
        <v>282</v>
      </c>
      <c r="B98" s="312" t="s">
        <v>825</v>
      </c>
      <c r="C98" s="322" t="str">
        <f t="shared" si="2"/>
        <v>Xã Tiến Hóa</v>
      </c>
      <c r="D98" s="65">
        <f t="shared" si="3"/>
        <v>1.6</v>
      </c>
      <c r="E98" s="65">
        <f>'KH 2018'!D98</f>
        <v>0</v>
      </c>
      <c r="F98" s="323">
        <f>'KH 2018'!G98</f>
        <v>0</v>
      </c>
      <c r="G98" s="323"/>
      <c r="H98" s="323">
        <f>'KH 2018'!E98+'KH 2018'!F98+'KH 2018'!H98+'KH 2018'!I98</f>
        <v>1.6</v>
      </c>
      <c r="I98" s="323" t="s">
        <v>36</v>
      </c>
      <c r="J98" s="323" t="s">
        <v>592</v>
      </c>
      <c r="K98" s="323"/>
      <c r="L98" s="323" t="s">
        <v>519</v>
      </c>
      <c r="M98" s="323">
        <f>'KH 2018'!J98+'KH 2018'!L98+'KH 2018'!X98+'KH 2018'!Y98+'KH 2018'!Z98+'KH 2018'!AA98+'KH 2018'!AB98+'KH 2018'!AC98+'KH 2018'!AE98+'KH 2018'!AF98</f>
        <v>0</v>
      </c>
      <c r="N98" s="323">
        <f>'KH 2018'!AG98</f>
        <v>0</v>
      </c>
    </row>
    <row r="99" spans="1:14" ht="20.100000000000001" hidden="1" customHeight="1" x14ac:dyDescent="0.25">
      <c r="A99" s="329" t="s">
        <v>283</v>
      </c>
      <c r="B99" s="312" t="s">
        <v>804</v>
      </c>
      <c r="C99" s="322" t="str">
        <f t="shared" si="2"/>
        <v xml:space="preserve">Các xã, thị trấn </v>
      </c>
      <c r="D99" s="65">
        <f t="shared" si="3"/>
        <v>60</v>
      </c>
      <c r="E99" s="65">
        <f>'KH 2018'!D99</f>
        <v>0</v>
      </c>
      <c r="F99" s="323">
        <f>'KH 2018'!G99</f>
        <v>0</v>
      </c>
      <c r="G99" s="323"/>
      <c r="H99" s="323">
        <f>'KH 2018'!E99+'KH 2018'!F99+'KH 2018'!H99+'KH 2018'!I99</f>
        <v>60</v>
      </c>
      <c r="I99" s="323" t="s">
        <v>255</v>
      </c>
      <c r="J99" s="323"/>
      <c r="K99" s="323"/>
      <c r="L99" s="323"/>
      <c r="M99" s="323">
        <f>'KH 2018'!J99+'KH 2018'!L99+'KH 2018'!X99+'KH 2018'!Y99+'KH 2018'!Z99+'KH 2018'!AA99+'KH 2018'!AB99+'KH 2018'!AC99+'KH 2018'!AE99+'KH 2018'!AF99</f>
        <v>0</v>
      </c>
      <c r="N99" s="323">
        <f>'KH 2018'!AG99</f>
        <v>0</v>
      </c>
    </row>
    <row r="100" spans="1:14" ht="20.100000000000001" hidden="1" customHeight="1" x14ac:dyDescent="0.25">
      <c r="A100" s="42">
        <v>5</v>
      </c>
      <c r="B100" s="321" t="s">
        <v>95</v>
      </c>
      <c r="C100" s="322">
        <f t="shared" si="2"/>
        <v>0</v>
      </c>
      <c r="D100" s="314">
        <f t="shared" si="3"/>
        <v>43.859999999999992</v>
      </c>
      <c r="E100" s="314">
        <f>'KH 2018'!D100</f>
        <v>0.04</v>
      </c>
      <c r="F100" s="315">
        <f>'KH 2018'!G100</f>
        <v>0</v>
      </c>
      <c r="G100" s="315"/>
      <c r="H100" s="315">
        <f>'KH 2018'!E100+'KH 2018'!F100+'KH 2018'!H100+'KH 2018'!I100</f>
        <v>39.19</v>
      </c>
      <c r="I100" s="315"/>
      <c r="J100" s="315"/>
      <c r="K100" s="315"/>
      <c r="L100" s="315"/>
      <c r="M100" s="315">
        <f>'KH 2018'!J100+'KH 2018'!L100+'KH 2018'!X100+'KH 2018'!Y100+'KH 2018'!Z100+'KH 2018'!AA100+'KH 2018'!AB100+'KH 2018'!AC100+'KH 2018'!AE100+'KH 2018'!AF100</f>
        <v>1.76</v>
      </c>
      <c r="N100" s="315">
        <f>'KH 2018'!AG100</f>
        <v>2.87</v>
      </c>
    </row>
    <row r="101" spans="1:14" ht="20.100000000000001" hidden="1" customHeight="1" x14ac:dyDescent="0.25">
      <c r="A101" s="329" t="s">
        <v>137</v>
      </c>
      <c r="B101" s="312" t="s">
        <v>95</v>
      </c>
      <c r="C101" s="322" t="str">
        <f t="shared" si="2"/>
        <v>Thị trấn Đồng Lê</v>
      </c>
      <c r="D101" s="65">
        <f t="shared" si="3"/>
        <v>1.5</v>
      </c>
      <c r="E101" s="65">
        <f>'KH 2018'!D101</f>
        <v>0</v>
      </c>
      <c r="F101" s="323">
        <f>'KH 2018'!G101</f>
        <v>0</v>
      </c>
      <c r="G101" s="323"/>
      <c r="H101" s="323">
        <f>'KH 2018'!E101+'KH 2018'!F101+'KH 2018'!H101+'KH 2018'!I101</f>
        <v>1.5</v>
      </c>
      <c r="I101" s="323" t="s">
        <v>207</v>
      </c>
      <c r="J101" s="323" t="s">
        <v>774</v>
      </c>
      <c r="K101" s="323"/>
      <c r="L101" s="323" t="s">
        <v>554</v>
      </c>
      <c r="M101" s="323">
        <f>'KH 2018'!J101+'KH 2018'!L101+'KH 2018'!X101+'KH 2018'!Y101+'KH 2018'!Z101+'KH 2018'!AA101+'KH 2018'!AB101+'KH 2018'!AC101+'KH 2018'!AE101+'KH 2018'!AF101</f>
        <v>0</v>
      </c>
      <c r="N101" s="323">
        <f>'KH 2018'!AG101</f>
        <v>0</v>
      </c>
    </row>
    <row r="102" spans="1:14" ht="20.100000000000001" hidden="1" customHeight="1" x14ac:dyDescent="0.25">
      <c r="A102" s="329" t="s">
        <v>231</v>
      </c>
      <c r="B102" s="312" t="s">
        <v>681</v>
      </c>
      <c r="C102" s="322" t="str">
        <f t="shared" si="2"/>
        <v>Xã Cao Quảng</v>
      </c>
      <c r="D102" s="65">
        <f t="shared" si="3"/>
        <v>20</v>
      </c>
      <c r="E102" s="65">
        <f>'KH 2018'!D102</f>
        <v>0</v>
      </c>
      <c r="F102" s="323">
        <f>'KH 2018'!G102</f>
        <v>0</v>
      </c>
      <c r="G102" s="323"/>
      <c r="H102" s="323">
        <f>'KH 2018'!E102+'KH 2018'!F102+'KH 2018'!H102+'KH 2018'!I102</f>
        <v>20</v>
      </c>
      <c r="I102" s="323" t="s">
        <v>38</v>
      </c>
      <c r="J102" s="323" t="s">
        <v>650</v>
      </c>
      <c r="K102" s="323"/>
      <c r="L102" s="323" t="s">
        <v>504</v>
      </c>
      <c r="M102" s="323">
        <f>'KH 2018'!J102+'KH 2018'!L102+'KH 2018'!X102+'KH 2018'!Y102+'KH 2018'!Z102+'KH 2018'!AA102+'KH 2018'!AB102+'KH 2018'!AC102+'KH 2018'!AE102+'KH 2018'!AF102</f>
        <v>0</v>
      </c>
      <c r="N102" s="323">
        <f>'KH 2018'!AG102</f>
        <v>0</v>
      </c>
    </row>
    <row r="103" spans="1:14" ht="20.100000000000001" hidden="1" customHeight="1" x14ac:dyDescent="0.25">
      <c r="A103" s="329" t="s">
        <v>232</v>
      </c>
      <c r="B103" s="312" t="s">
        <v>310</v>
      </c>
      <c r="C103" s="322" t="str">
        <f t="shared" si="2"/>
        <v>Xã Lê Hóa</v>
      </c>
      <c r="D103" s="65">
        <f t="shared" si="3"/>
        <v>1</v>
      </c>
      <c r="E103" s="65">
        <f>'KH 2018'!D103</f>
        <v>0</v>
      </c>
      <c r="F103" s="323">
        <f>'KH 2018'!G103</f>
        <v>0</v>
      </c>
      <c r="G103" s="323"/>
      <c r="H103" s="323">
        <f>'KH 2018'!E103+'KH 2018'!F103+'KH 2018'!H103+'KH 2018'!I103</f>
        <v>1</v>
      </c>
      <c r="I103" s="323" t="s">
        <v>35</v>
      </c>
      <c r="J103" s="323" t="s">
        <v>579</v>
      </c>
      <c r="K103" s="323"/>
      <c r="L103" s="323" t="s">
        <v>545</v>
      </c>
      <c r="M103" s="323">
        <f>'KH 2018'!J103+'KH 2018'!L103+'KH 2018'!X103+'KH 2018'!Y103+'KH 2018'!Z103+'KH 2018'!AA103+'KH 2018'!AB103+'KH 2018'!AC103+'KH 2018'!AE103+'KH 2018'!AF103</f>
        <v>0</v>
      </c>
      <c r="N103" s="323">
        <f>'KH 2018'!AG103</f>
        <v>0</v>
      </c>
    </row>
    <row r="104" spans="1:14" ht="20.100000000000001" hidden="1" customHeight="1" x14ac:dyDescent="0.25">
      <c r="A104" s="329" t="s">
        <v>250</v>
      </c>
      <c r="B104" s="312" t="s">
        <v>709</v>
      </c>
      <c r="C104" s="322" t="str">
        <f t="shared" si="2"/>
        <v>Xã Hương Hóa</v>
      </c>
      <c r="D104" s="65">
        <f t="shared" si="3"/>
        <v>1.8</v>
      </c>
      <c r="E104" s="65">
        <f>'KH 2018'!D104</f>
        <v>0</v>
      </c>
      <c r="F104" s="323">
        <f>'KH 2018'!G104</f>
        <v>0</v>
      </c>
      <c r="G104" s="65"/>
      <c r="H104" s="323">
        <f>'KH 2018'!E104+'KH 2018'!F104+'KH 2018'!H104+'KH 2018'!I104</f>
        <v>1.5</v>
      </c>
      <c r="I104" s="323" t="s">
        <v>41</v>
      </c>
      <c r="J104" s="323" t="s">
        <v>770</v>
      </c>
      <c r="K104" s="323"/>
      <c r="L104" s="323" t="s">
        <v>550</v>
      </c>
      <c r="M104" s="323">
        <f>'KH 2018'!J104+'KH 2018'!L104+'KH 2018'!X104+'KH 2018'!Y104+'KH 2018'!Z104+'KH 2018'!AA104+'KH 2018'!AB104+'KH 2018'!AC104+'KH 2018'!AE104+'KH 2018'!AF104</f>
        <v>0</v>
      </c>
      <c r="N104" s="323">
        <f>'KH 2018'!AG104</f>
        <v>0.3</v>
      </c>
    </row>
    <row r="105" spans="1:14" ht="20.100000000000001" hidden="1" customHeight="1" x14ac:dyDescent="0.25">
      <c r="A105" s="329" t="s">
        <v>357</v>
      </c>
      <c r="B105" s="312" t="s">
        <v>95</v>
      </c>
      <c r="C105" s="322" t="str">
        <f t="shared" si="2"/>
        <v>Xã Thanh Thạch</v>
      </c>
      <c r="D105" s="65">
        <f t="shared" si="3"/>
        <v>0.1</v>
      </c>
      <c r="E105" s="65">
        <f>'KH 2018'!D105</f>
        <v>0</v>
      </c>
      <c r="F105" s="323">
        <f>'KH 2018'!G105</f>
        <v>0</v>
      </c>
      <c r="G105" s="65"/>
      <c r="H105" s="323">
        <f>'KH 2018'!E105+'KH 2018'!F105+'KH 2018'!H105+'KH 2018'!I105</f>
        <v>0.1</v>
      </c>
      <c r="I105" s="323" t="s">
        <v>49</v>
      </c>
      <c r="J105" s="323" t="s">
        <v>761</v>
      </c>
      <c r="K105" s="323"/>
      <c r="L105" s="323" t="s">
        <v>532</v>
      </c>
      <c r="M105" s="323">
        <f>'KH 2018'!J105+'KH 2018'!L105+'KH 2018'!X105+'KH 2018'!Y105+'KH 2018'!Z105+'KH 2018'!AA105+'KH 2018'!AB105+'KH 2018'!AC105+'KH 2018'!AE105+'KH 2018'!AF105</f>
        <v>0</v>
      </c>
      <c r="N105" s="323">
        <f>'KH 2018'!AG105</f>
        <v>0</v>
      </c>
    </row>
    <row r="106" spans="1:14" ht="20.100000000000001" hidden="1" customHeight="1" x14ac:dyDescent="0.25">
      <c r="A106" s="329" t="s">
        <v>358</v>
      </c>
      <c r="B106" s="312" t="s">
        <v>95</v>
      </c>
      <c r="C106" s="322" t="str">
        <f t="shared" si="2"/>
        <v>Xã Sơn Hóa</v>
      </c>
      <c r="D106" s="65">
        <f t="shared" si="3"/>
        <v>0.15</v>
      </c>
      <c r="E106" s="65">
        <f>'KH 2018'!D106</f>
        <v>0</v>
      </c>
      <c r="F106" s="323">
        <f>'KH 2018'!G106</f>
        <v>0</v>
      </c>
      <c r="G106" s="65"/>
      <c r="H106" s="323">
        <f>'KH 2018'!E106+'KH 2018'!F106+'KH 2018'!H106+'KH 2018'!I106</f>
        <v>0.11</v>
      </c>
      <c r="I106" s="323" t="s">
        <v>58</v>
      </c>
      <c r="J106" s="323" t="s">
        <v>612</v>
      </c>
      <c r="K106" s="323"/>
      <c r="L106" s="323" t="s">
        <v>542</v>
      </c>
      <c r="M106" s="323">
        <f>'KH 2018'!J106+'KH 2018'!L106+'KH 2018'!X106+'KH 2018'!Y106+'KH 2018'!Z106+'KH 2018'!AA106+'KH 2018'!AB106+'KH 2018'!AC106+'KH 2018'!AE106+'KH 2018'!AF106</f>
        <v>0.04</v>
      </c>
      <c r="N106" s="323">
        <f>'KH 2018'!AG106</f>
        <v>0</v>
      </c>
    </row>
    <row r="107" spans="1:14" ht="20.100000000000001" hidden="1" customHeight="1" x14ac:dyDescent="0.25">
      <c r="A107" s="329" t="s">
        <v>359</v>
      </c>
      <c r="B107" s="312" t="s">
        <v>238</v>
      </c>
      <c r="C107" s="322" t="str">
        <f t="shared" si="2"/>
        <v>Xã Sơn Hóa</v>
      </c>
      <c r="D107" s="65">
        <f t="shared" si="3"/>
        <v>0.21</v>
      </c>
      <c r="E107" s="65">
        <f>'KH 2018'!D107</f>
        <v>0</v>
      </c>
      <c r="F107" s="323">
        <f>'KH 2018'!G107</f>
        <v>0</v>
      </c>
      <c r="G107" s="65"/>
      <c r="H107" s="323">
        <f>'KH 2018'!E107+'KH 2018'!F107+'KH 2018'!H107+'KH 2018'!I107</f>
        <v>0</v>
      </c>
      <c r="I107" s="323" t="s">
        <v>58</v>
      </c>
      <c r="J107" s="323" t="s">
        <v>578</v>
      </c>
      <c r="K107" s="323"/>
      <c r="L107" s="323" t="s">
        <v>543</v>
      </c>
      <c r="M107" s="323">
        <f>'KH 2018'!J107+'KH 2018'!L107+'KH 2018'!X107+'KH 2018'!Y107+'KH 2018'!Z107+'KH 2018'!AA107+'KH 2018'!AB107+'KH 2018'!AC107+'KH 2018'!AE107+'KH 2018'!AF107</f>
        <v>0.21</v>
      </c>
      <c r="N107" s="323">
        <f>'KH 2018'!AG107</f>
        <v>0</v>
      </c>
    </row>
    <row r="108" spans="1:14" ht="20.100000000000001" hidden="1" customHeight="1" x14ac:dyDescent="0.25">
      <c r="A108" s="329" t="s">
        <v>360</v>
      </c>
      <c r="B108" s="312" t="s">
        <v>720</v>
      </c>
      <c r="C108" s="322" t="str">
        <f t="shared" si="2"/>
        <v>Xã Tiến Hóa</v>
      </c>
      <c r="D108" s="65">
        <f t="shared" si="3"/>
        <v>0.7</v>
      </c>
      <c r="E108" s="65">
        <f>'KH 2018'!D108</f>
        <v>0</v>
      </c>
      <c r="F108" s="323">
        <f>'KH 2018'!G108</f>
        <v>0</v>
      </c>
      <c r="G108" s="65"/>
      <c r="H108" s="323">
        <f>'KH 2018'!E108+'KH 2018'!F108+'KH 2018'!H108+'KH 2018'!I108</f>
        <v>0.7</v>
      </c>
      <c r="I108" s="323" t="s">
        <v>36</v>
      </c>
      <c r="J108" s="323" t="s">
        <v>728</v>
      </c>
      <c r="K108" s="323"/>
      <c r="L108" s="323"/>
      <c r="M108" s="323">
        <f>'KH 2018'!J108+'KH 2018'!L108+'KH 2018'!X108+'KH 2018'!Y108+'KH 2018'!Z108+'KH 2018'!AA108+'KH 2018'!AB108+'KH 2018'!AC108+'KH 2018'!AE108+'KH 2018'!AF108</f>
        <v>0</v>
      </c>
      <c r="N108" s="323">
        <f>'KH 2018'!AG108</f>
        <v>0</v>
      </c>
    </row>
    <row r="109" spans="1:14" ht="20.100000000000001" hidden="1" customHeight="1" x14ac:dyDescent="0.25">
      <c r="A109" s="329" t="s">
        <v>361</v>
      </c>
      <c r="B109" s="47" t="s">
        <v>781</v>
      </c>
      <c r="C109" s="322" t="str">
        <f t="shared" si="2"/>
        <v>Xã Tiến Hóa</v>
      </c>
      <c r="D109" s="65">
        <f t="shared" si="3"/>
        <v>0.1</v>
      </c>
      <c r="E109" s="65">
        <f>'KH 2018'!D109</f>
        <v>0</v>
      </c>
      <c r="F109" s="323">
        <f>'KH 2018'!G109</f>
        <v>0</v>
      </c>
      <c r="G109" s="65"/>
      <c r="H109" s="323">
        <f>'KH 2018'!E109+'KH 2018'!F109+'KH 2018'!H109+'KH 2018'!I109</f>
        <v>0.1</v>
      </c>
      <c r="I109" s="323" t="s">
        <v>36</v>
      </c>
      <c r="J109" s="323" t="s">
        <v>788</v>
      </c>
      <c r="K109" s="323"/>
      <c r="L109" s="323"/>
      <c r="M109" s="323">
        <f>'KH 2018'!J109+'KH 2018'!L109+'KH 2018'!X109+'KH 2018'!Y109+'KH 2018'!Z109+'KH 2018'!AA109+'KH 2018'!AB109+'KH 2018'!AC109+'KH 2018'!AE109+'KH 2018'!AF109</f>
        <v>0</v>
      </c>
      <c r="N109" s="323">
        <f>'KH 2018'!AG109</f>
        <v>0</v>
      </c>
    </row>
    <row r="110" spans="1:14" ht="20.100000000000001" hidden="1" customHeight="1" x14ac:dyDescent="0.25">
      <c r="A110" s="329" t="s">
        <v>362</v>
      </c>
      <c r="B110" s="312" t="s">
        <v>326</v>
      </c>
      <c r="C110" s="322" t="str">
        <f t="shared" si="2"/>
        <v>Xã Văn Hóa</v>
      </c>
      <c r="D110" s="65">
        <f t="shared" si="3"/>
        <v>0.09</v>
      </c>
      <c r="E110" s="65">
        <f>'KH 2018'!D110</f>
        <v>0</v>
      </c>
      <c r="F110" s="323">
        <f>'KH 2018'!G110</f>
        <v>0</v>
      </c>
      <c r="G110" s="65"/>
      <c r="H110" s="323">
        <f>'KH 2018'!E110+'KH 2018'!F110+'KH 2018'!H110+'KH 2018'!I110</f>
        <v>0.09</v>
      </c>
      <c r="I110" s="323" t="s">
        <v>43</v>
      </c>
      <c r="J110" s="323" t="s">
        <v>577</v>
      </c>
      <c r="K110" s="323"/>
      <c r="L110" s="323" t="s">
        <v>523</v>
      </c>
      <c r="M110" s="323">
        <f>'KH 2018'!J110+'KH 2018'!L110+'KH 2018'!X110+'KH 2018'!Y110+'KH 2018'!Z110+'KH 2018'!AA110+'KH 2018'!AB110+'KH 2018'!AC110+'KH 2018'!AE110+'KH 2018'!AF110</f>
        <v>0</v>
      </c>
      <c r="N110" s="323">
        <f>'KH 2018'!AG110</f>
        <v>0</v>
      </c>
    </row>
    <row r="111" spans="1:14" ht="20.100000000000001" hidden="1" customHeight="1" x14ac:dyDescent="0.25">
      <c r="A111" s="329" t="s">
        <v>365</v>
      </c>
      <c r="B111" s="312" t="s">
        <v>95</v>
      </c>
      <c r="C111" s="322" t="str">
        <f t="shared" si="2"/>
        <v>Xã Tiến Hóa</v>
      </c>
      <c r="D111" s="65">
        <f t="shared" si="3"/>
        <v>1.27</v>
      </c>
      <c r="E111" s="65">
        <f>'KH 2018'!D111</f>
        <v>0</v>
      </c>
      <c r="F111" s="323">
        <f>'KH 2018'!G111</f>
        <v>0</v>
      </c>
      <c r="G111" s="65"/>
      <c r="H111" s="323">
        <f>'KH 2018'!E111+'KH 2018'!F111+'KH 2018'!H111+'KH 2018'!I111</f>
        <v>0</v>
      </c>
      <c r="I111" s="323" t="s">
        <v>36</v>
      </c>
      <c r="J111" s="323" t="s">
        <v>787</v>
      </c>
      <c r="K111" s="323"/>
      <c r="L111" s="323" t="s">
        <v>520</v>
      </c>
      <c r="M111" s="323">
        <f>'KH 2018'!J111+'KH 2018'!L111+'KH 2018'!X111+'KH 2018'!Y111+'KH 2018'!Z111+'KH 2018'!AA111+'KH 2018'!AB111+'KH 2018'!AC111+'KH 2018'!AE111+'KH 2018'!AF111</f>
        <v>0</v>
      </c>
      <c r="N111" s="323">
        <f>'KH 2018'!AG111</f>
        <v>1.27</v>
      </c>
    </row>
    <row r="112" spans="1:14" ht="20.100000000000001" hidden="1" customHeight="1" x14ac:dyDescent="0.25">
      <c r="A112" s="329" t="s">
        <v>710</v>
      </c>
      <c r="B112" s="312" t="s">
        <v>784</v>
      </c>
      <c r="C112" s="322" t="str">
        <f t="shared" si="2"/>
        <v>Xã Tiến Hóa</v>
      </c>
      <c r="D112" s="65">
        <f t="shared" si="3"/>
        <v>1.55</v>
      </c>
      <c r="E112" s="65">
        <f>'KH 2018'!D112</f>
        <v>0</v>
      </c>
      <c r="F112" s="323">
        <f>'KH 2018'!G112</f>
        <v>0</v>
      </c>
      <c r="G112" s="65"/>
      <c r="H112" s="323">
        <f>'KH 2018'!E112+'KH 2018'!F112+'KH 2018'!H112+'KH 2018'!I112</f>
        <v>1.54</v>
      </c>
      <c r="I112" s="323" t="s">
        <v>36</v>
      </c>
      <c r="J112" s="323" t="s">
        <v>789</v>
      </c>
      <c r="K112" s="323"/>
      <c r="L112" s="323"/>
      <c r="M112" s="323">
        <f>'KH 2018'!J112+'KH 2018'!L112+'KH 2018'!X112+'KH 2018'!Y112+'KH 2018'!Z112+'KH 2018'!AA112+'KH 2018'!AB112+'KH 2018'!AC112+'KH 2018'!AE112+'KH 2018'!AF112</f>
        <v>0.01</v>
      </c>
      <c r="N112" s="323">
        <f>'KH 2018'!AG112</f>
        <v>0</v>
      </c>
    </row>
    <row r="113" spans="1:14" ht="20.100000000000001" hidden="1" customHeight="1" x14ac:dyDescent="0.25">
      <c r="A113" s="329" t="s">
        <v>782</v>
      </c>
      <c r="B113" s="312" t="s">
        <v>795</v>
      </c>
      <c r="C113" s="322" t="str">
        <f t="shared" si="2"/>
        <v>Xã Mai Hóa</v>
      </c>
      <c r="D113" s="65">
        <f t="shared" si="3"/>
        <v>0.04</v>
      </c>
      <c r="E113" s="65">
        <f>'KH 2018'!D113</f>
        <v>0.04</v>
      </c>
      <c r="F113" s="323">
        <f>'KH 2018'!G113</f>
        <v>0</v>
      </c>
      <c r="G113" s="65"/>
      <c r="H113" s="323">
        <f>'KH 2018'!E113+'KH 2018'!F113+'KH 2018'!H113+'KH 2018'!I113</f>
        <v>0</v>
      </c>
      <c r="I113" s="323" t="s">
        <v>42</v>
      </c>
      <c r="J113" s="323" t="s">
        <v>810</v>
      </c>
      <c r="K113" s="323"/>
      <c r="L113" s="323"/>
      <c r="M113" s="323">
        <f>'KH 2018'!J113+'KH 2018'!L113+'KH 2018'!X113+'KH 2018'!Y113+'KH 2018'!Z113+'KH 2018'!AA113+'KH 2018'!AB113+'KH 2018'!AC113+'KH 2018'!AE113+'KH 2018'!AF113</f>
        <v>0</v>
      </c>
      <c r="N113" s="323">
        <f>'KH 2018'!AG113</f>
        <v>0</v>
      </c>
    </row>
    <row r="114" spans="1:14" ht="20.100000000000001" hidden="1" customHeight="1" x14ac:dyDescent="0.25">
      <c r="A114" s="329" t="s">
        <v>785</v>
      </c>
      <c r="B114" s="312" t="s">
        <v>807</v>
      </c>
      <c r="C114" s="322" t="str">
        <f t="shared" si="2"/>
        <v>Xã Đức Hóa</v>
      </c>
      <c r="D114" s="65">
        <f t="shared" si="3"/>
        <v>0.1</v>
      </c>
      <c r="E114" s="65">
        <f>'KH 2018'!D114</f>
        <v>0</v>
      </c>
      <c r="F114" s="323">
        <f>'KH 2018'!G114</f>
        <v>0</v>
      </c>
      <c r="G114" s="65"/>
      <c r="H114" s="323">
        <f>'KH 2018'!E114+'KH 2018'!F114+'KH 2018'!H114+'KH 2018'!I114</f>
        <v>0</v>
      </c>
      <c r="I114" s="323" t="s">
        <v>60</v>
      </c>
      <c r="J114" s="323" t="s">
        <v>808</v>
      </c>
      <c r="K114" s="323"/>
      <c r="L114" s="323"/>
      <c r="M114" s="323">
        <f>'KH 2018'!J114+'KH 2018'!L114+'KH 2018'!X114+'KH 2018'!Y114+'KH 2018'!Z114+'KH 2018'!AA114+'KH 2018'!AB114+'KH 2018'!AC114+'KH 2018'!AE114+'KH 2018'!AF114</f>
        <v>0.1</v>
      </c>
      <c r="N114" s="323">
        <f>'KH 2018'!AG114</f>
        <v>0</v>
      </c>
    </row>
    <row r="115" spans="1:14" ht="20.100000000000001" hidden="1" customHeight="1" x14ac:dyDescent="0.25">
      <c r="A115" s="329" t="s">
        <v>796</v>
      </c>
      <c r="B115" s="312" t="s">
        <v>817</v>
      </c>
      <c r="C115" s="322" t="str">
        <f t="shared" si="2"/>
        <v>Xã Tiến Hóa</v>
      </c>
      <c r="D115" s="65">
        <f t="shared" si="3"/>
        <v>0.3</v>
      </c>
      <c r="E115" s="65">
        <f>'KH 2018'!D115</f>
        <v>0</v>
      </c>
      <c r="F115" s="323">
        <f>'KH 2018'!G115</f>
        <v>0</v>
      </c>
      <c r="G115" s="65"/>
      <c r="H115" s="323">
        <f>'KH 2018'!E115+'KH 2018'!F115+'KH 2018'!H115+'KH 2018'!I115</f>
        <v>0</v>
      </c>
      <c r="I115" s="323" t="s">
        <v>36</v>
      </c>
      <c r="J115" s="323"/>
      <c r="K115" s="323"/>
      <c r="L115" s="323"/>
      <c r="M115" s="323">
        <f>'KH 2018'!J115+'KH 2018'!L115+'KH 2018'!X115+'KH 2018'!Y115+'KH 2018'!Z115+'KH 2018'!AA115+'KH 2018'!AB115+'KH 2018'!AC115+'KH 2018'!AE115+'KH 2018'!AF115</f>
        <v>0</v>
      </c>
      <c r="N115" s="323">
        <f>'KH 2018'!AG115</f>
        <v>0.3</v>
      </c>
    </row>
    <row r="116" spans="1:14" ht="20.100000000000001" hidden="1" customHeight="1" x14ac:dyDescent="0.25">
      <c r="A116" s="329" t="s">
        <v>806</v>
      </c>
      <c r="B116" s="312" t="s">
        <v>820</v>
      </c>
      <c r="C116" s="322" t="str">
        <f t="shared" si="2"/>
        <v>Xã Mai Hóa</v>
      </c>
      <c r="D116" s="65">
        <f t="shared" si="3"/>
        <v>0.05</v>
      </c>
      <c r="E116" s="65">
        <f>'KH 2018'!D116</f>
        <v>0</v>
      </c>
      <c r="F116" s="323">
        <f>'KH 2018'!G116</f>
        <v>0</v>
      </c>
      <c r="G116" s="65"/>
      <c r="H116" s="323">
        <f>'KH 2018'!E116+'KH 2018'!F116+'KH 2018'!H116+'KH 2018'!I116</f>
        <v>0.05</v>
      </c>
      <c r="I116" s="323" t="s">
        <v>42</v>
      </c>
      <c r="J116" s="323" t="s">
        <v>821</v>
      </c>
      <c r="K116" s="323"/>
      <c r="L116" s="323"/>
      <c r="M116" s="323">
        <f>'KH 2018'!J116+'KH 2018'!L116+'KH 2018'!X116+'KH 2018'!Y116+'KH 2018'!Z116+'KH 2018'!AA116+'KH 2018'!AB116+'KH 2018'!AC116+'KH 2018'!AE116+'KH 2018'!AF116</f>
        <v>0</v>
      </c>
      <c r="N116" s="323">
        <f>'KH 2018'!AG116</f>
        <v>0</v>
      </c>
    </row>
    <row r="117" spans="1:14" ht="57.75" hidden="1" customHeight="1" x14ac:dyDescent="0.25">
      <c r="A117" s="329" t="s">
        <v>818</v>
      </c>
      <c r="B117" s="312" t="s">
        <v>364</v>
      </c>
      <c r="C117" s="322" t="str">
        <f t="shared" si="2"/>
        <v>Xã Lê Hóa, Kim Hóa, Hương Hóa</v>
      </c>
      <c r="D117" s="65">
        <f t="shared" si="3"/>
        <v>5</v>
      </c>
      <c r="E117" s="65">
        <f>'KH 2018'!D117</f>
        <v>0</v>
      </c>
      <c r="F117" s="323">
        <f>'KH 2018'!G117</f>
        <v>0</v>
      </c>
      <c r="G117" s="65"/>
      <c r="H117" s="323">
        <f>'KH 2018'!E117+'KH 2018'!F117+'KH 2018'!H117+'KH 2018'!I117</f>
        <v>4</v>
      </c>
      <c r="I117" s="323" t="s">
        <v>492</v>
      </c>
      <c r="J117" s="323"/>
      <c r="K117" s="323"/>
      <c r="L117" s="323"/>
      <c r="M117" s="323">
        <f>'KH 2018'!J117+'KH 2018'!L117+'KH 2018'!X117+'KH 2018'!Y117+'KH 2018'!Z117+'KH 2018'!AA117+'KH 2018'!AB117+'KH 2018'!AC117+'KH 2018'!AE117+'KH 2018'!AF117</f>
        <v>0.5</v>
      </c>
      <c r="N117" s="323">
        <f>'KH 2018'!AG117</f>
        <v>0.5</v>
      </c>
    </row>
    <row r="118" spans="1:14" ht="109.5" hidden="1" customHeight="1" x14ac:dyDescent="0.25">
      <c r="A118" s="329" t="s">
        <v>819</v>
      </c>
      <c r="B118" s="312" t="s">
        <v>363</v>
      </c>
      <c r="C118" s="322" t="str">
        <f t="shared" si="2"/>
        <v>Xã Tiến Hóa, Mai Hóa, Phong Hóa, Đức Hóa, Nam Hóa, Sơn Hóa, TT Đồng Lê</v>
      </c>
      <c r="D118" s="65">
        <f t="shared" si="3"/>
        <v>9.9</v>
      </c>
      <c r="E118" s="65">
        <f>'KH 2018'!D118</f>
        <v>0</v>
      </c>
      <c r="F118" s="323">
        <f>'KH 2018'!G118</f>
        <v>0</v>
      </c>
      <c r="G118" s="65"/>
      <c r="H118" s="323">
        <f>'KH 2018'!E118+'KH 2018'!F118+'KH 2018'!H118+'KH 2018'!I118</f>
        <v>8.5</v>
      </c>
      <c r="I118" s="323" t="s">
        <v>493</v>
      </c>
      <c r="J118" s="323"/>
      <c r="K118" s="323" t="s">
        <v>6</v>
      </c>
      <c r="L118" s="323"/>
      <c r="M118" s="323">
        <f>'KH 2018'!J118+'KH 2018'!L118+'KH 2018'!X118+'KH 2018'!Y118+'KH 2018'!Z118+'KH 2018'!AA118+'KH 2018'!AB118+'KH 2018'!AC118+'KH 2018'!AE118+'KH 2018'!AF118</f>
        <v>0.9</v>
      </c>
      <c r="N118" s="323">
        <f>'KH 2018'!AG118</f>
        <v>0.5</v>
      </c>
    </row>
    <row r="119" spans="1:14" ht="20.100000000000001" hidden="1" customHeight="1" x14ac:dyDescent="0.25">
      <c r="A119" s="42">
        <v>6</v>
      </c>
      <c r="B119" s="328" t="s">
        <v>120</v>
      </c>
      <c r="C119" s="322">
        <f t="shared" si="2"/>
        <v>0</v>
      </c>
      <c r="D119" s="314">
        <f t="shared" si="3"/>
        <v>11.09</v>
      </c>
      <c r="E119" s="314">
        <f>'KH 2018'!D119</f>
        <v>0</v>
      </c>
      <c r="F119" s="315">
        <f>'KH 2018'!G119</f>
        <v>0</v>
      </c>
      <c r="G119" s="314"/>
      <c r="H119" s="315">
        <f>'KH 2018'!E119+'KH 2018'!F119+'KH 2018'!H119+'KH 2018'!I119</f>
        <v>9.35</v>
      </c>
      <c r="I119" s="315"/>
      <c r="J119" s="315"/>
      <c r="K119" s="315"/>
      <c r="L119" s="315"/>
      <c r="M119" s="315">
        <f>'KH 2018'!J119+'KH 2018'!L119+'KH 2018'!X119+'KH 2018'!Y119+'KH 2018'!Z119+'KH 2018'!AA119+'KH 2018'!AB119+'KH 2018'!AC119+'KH 2018'!AE119+'KH 2018'!AF119</f>
        <v>1</v>
      </c>
      <c r="N119" s="315">
        <f>'KH 2018'!AG119</f>
        <v>0.74</v>
      </c>
    </row>
    <row r="120" spans="1:14" ht="20.100000000000001" hidden="1" customHeight="1" x14ac:dyDescent="0.25">
      <c r="A120" s="329" t="s">
        <v>349</v>
      </c>
      <c r="B120" s="45" t="s">
        <v>306</v>
      </c>
      <c r="C120" s="322" t="str">
        <f t="shared" si="2"/>
        <v>Xã Đồng Hóa</v>
      </c>
      <c r="D120" s="65">
        <f t="shared" si="3"/>
        <v>0.1</v>
      </c>
      <c r="E120" s="65">
        <f>'KH 2018'!D120</f>
        <v>0</v>
      </c>
      <c r="F120" s="323">
        <f>'KH 2018'!G120</f>
        <v>0</v>
      </c>
      <c r="G120" s="323"/>
      <c r="H120" s="323">
        <f>'KH 2018'!E120+'KH 2018'!F120+'KH 2018'!H120+'KH 2018'!I120</f>
        <v>0.1</v>
      </c>
      <c r="I120" s="323" t="s">
        <v>40</v>
      </c>
      <c r="J120" s="323" t="s">
        <v>772</v>
      </c>
      <c r="K120" s="323"/>
      <c r="L120" s="323" t="s">
        <v>552</v>
      </c>
      <c r="M120" s="323">
        <f>'KH 2018'!J120+'KH 2018'!L120+'KH 2018'!X120+'KH 2018'!Y120+'KH 2018'!Z120+'KH 2018'!AA120+'KH 2018'!AB120+'KH 2018'!AC120+'KH 2018'!AE120+'KH 2018'!AF120</f>
        <v>0</v>
      </c>
      <c r="N120" s="323">
        <f>'KH 2018'!AG120</f>
        <v>0</v>
      </c>
    </row>
    <row r="121" spans="1:14" ht="20.100000000000001" hidden="1" customHeight="1" x14ac:dyDescent="0.25">
      <c r="A121" s="329" t="s">
        <v>138</v>
      </c>
      <c r="B121" s="45" t="s">
        <v>311</v>
      </c>
      <c r="C121" s="322" t="str">
        <f t="shared" si="2"/>
        <v>Xã Lê Hóa</v>
      </c>
      <c r="D121" s="65">
        <f t="shared" si="3"/>
        <v>0.2</v>
      </c>
      <c r="E121" s="65">
        <f>'KH 2018'!D121</f>
        <v>0</v>
      </c>
      <c r="F121" s="323">
        <f>'KH 2018'!G121</f>
        <v>0</v>
      </c>
      <c r="G121" s="323"/>
      <c r="H121" s="323">
        <f>'KH 2018'!E121+'KH 2018'!F121+'KH 2018'!H121+'KH 2018'!I121</f>
        <v>0.2</v>
      </c>
      <c r="I121" s="323" t="s">
        <v>35</v>
      </c>
      <c r="J121" s="323" t="s">
        <v>614</v>
      </c>
      <c r="K121" s="323"/>
      <c r="L121" s="323"/>
      <c r="M121" s="323">
        <f>'KH 2018'!J121+'KH 2018'!L121+'KH 2018'!X121+'KH 2018'!Y121+'KH 2018'!Z121+'KH 2018'!AA121+'KH 2018'!AB121+'KH 2018'!AC121+'KH 2018'!AE121+'KH 2018'!AF121</f>
        <v>0</v>
      </c>
      <c r="N121" s="323">
        <f>'KH 2018'!AG121</f>
        <v>0</v>
      </c>
    </row>
    <row r="122" spans="1:14" ht="20.100000000000001" hidden="1" customHeight="1" x14ac:dyDescent="0.25">
      <c r="A122" s="329" t="s">
        <v>139</v>
      </c>
      <c r="B122" s="45" t="s">
        <v>381</v>
      </c>
      <c r="C122" s="322" t="str">
        <f t="shared" si="2"/>
        <v>Xã Cao Quảng</v>
      </c>
      <c r="D122" s="65">
        <f t="shared" si="3"/>
        <v>0.25</v>
      </c>
      <c r="E122" s="65">
        <f>'KH 2018'!D122</f>
        <v>0</v>
      </c>
      <c r="F122" s="323">
        <f>'KH 2018'!G122</f>
        <v>0</v>
      </c>
      <c r="G122" s="323"/>
      <c r="H122" s="323">
        <f>'KH 2018'!E122+'KH 2018'!F122+'KH 2018'!H122+'KH 2018'!I122</f>
        <v>0.25</v>
      </c>
      <c r="I122" s="323" t="s">
        <v>38</v>
      </c>
      <c r="J122" s="323" t="s">
        <v>572</v>
      </c>
      <c r="K122" s="323"/>
      <c r="L122" s="323" t="s">
        <v>528</v>
      </c>
      <c r="M122" s="323">
        <f>'KH 2018'!J122+'KH 2018'!L122+'KH 2018'!X122+'KH 2018'!Y122+'KH 2018'!Z122+'KH 2018'!AA122+'KH 2018'!AB122+'KH 2018'!AC122+'KH 2018'!AE122+'KH 2018'!AF122</f>
        <v>0</v>
      </c>
      <c r="N122" s="323">
        <f>'KH 2018'!AG122</f>
        <v>0</v>
      </c>
    </row>
    <row r="123" spans="1:14" ht="20.100000000000001" hidden="1" customHeight="1" x14ac:dyDescent="0.25">
      <c r="A123" s="329" t="s">
        <v>233</v>
      </c>
      <c r="B123" s="45" t="s">
        <v>380</v>
      </c>
      <c r="C123" s="322" t="str">
        <f t="shared" si="2"/>
        <v>Xã Cao Quảng</v>
      </c>
      <c r="D123" s="65">
        <f t="shared" si="3"/>
        <v>0.24</v>
      </c>
      <c r="E123" s="65">
        <f>'KH 2018'!D123</f>
        <v>0</v>
      </c>
      <c r="F123" s="323">
        <f>'KH 2018'!G123</f>
        <v>0</v>
      </c>
      <c r="G123" s="323"/>
      <c r="H123" s="323">
        <f>'KH 2018'!E123+'KH 2018'!F123+'KH 2018'!H123+'KH 2018'!I123</f>
        <v>0</v>
      </c>
      <c r="I123" s="323" t="s">
        <v>38</v>
      </c>
      <c r="J123" s="323" t="s">
        <v>617</v>
      </c>
      <c r="K123" s="323"/>
      <c r="L123" s="323" t="s">
        <v>527</v>
      </c>
      <c r="M123" s="323">
        <f>'KH 2018'!J123+'KH 2018'!L123+'KH 2018'!X123+'KH 2018'!Y123+'KH 2018'!Z123+'KH 2018'!AA123+'KH 2018'!AB123+'KH 2018'!AC123+'KH 2018'!AE123+'KH 2018'!AF123</f>
        <v>0</v>
      </c>
      <c r="N123" s="323">
        <f>'KH 2018'!AG123</f>
        <v>0.24</v>
      </c>
    </row>
    <row r="124" spans="1:14" ht="20.100000000000001" hidden="1" customHeight="1" x14ac:dyDescent="0.25">
      <c r="A124" s="329" t="s">
        <v>366</v>
      </c>
      <c r="B124" s="45" t="s">
        <v>328</v>
      </c>
      <c r="C124" s="322" t="str">
        <f t="shared" si="2"/>
        <v>Xã Cao Quảng</v>
      </c>
      <c r="D124" s="65">
        <f t="shared" si="3"/>
        <v>0.3</v>
      </c>
      <c r="E124" s="65">
        <f>'KH 2018'!D124</f>
        <v>0</v>
      </c>
      <c r="F124" s="323">
        <f>'KH 2018'!G124</f>
        <v>0</v>
      </c>
      <c r="G124" s="323"/>
      <c r="H124" s="323">
        <f>'KH 2018'!E124+'KH 2018'!F124+'KH 2018'!H124+'KH 2018'!I124</f>
        <v>0.3</v>
      </c>
      <c r="I124" s="323" t="s">
        <v>38</v>
      </c>
      <c r="J124" s="323" t="s">
        <v>572</v>
      </c>
      <c r="K124" s="323"/>
      <c r="L124" s="323" t="s">
        <v>505</v>
      </c>
      <c r="M124" s="323">
        <f>'KH 2018'!J124+'KH 2018'!L124+'KH 2018'!X124+'KH 2018'!Y124+'KH 2018'!Z124+'KH 2018'!AA124+'KH 2018'!AB124+'KH 2018'!AC124+'KH 2018'!AE124+'KH 2018'!AF124</f>
        <v>0</v>
      </c>
      <c r="N124" s="323">
        <f>'KH 2018'!AG124</f>
        <v>0</v>
      </c>
    </row>
    <row r="125" spans="1:14" ht="20.100000000000001" hidden="1" customHeight="1" x14ac:dyDescent="0.25">
      <c r="A125" s="329" t="s">
        <v>234</v>
      </c>
      <c r="B125" s="45" t="s">
        <v>703</v>
      </c>
      <c r="C125" s="322" t="str">
        <f t="shared" si="2"/>
        <v>Xã Sơn Hóa</v>
      </c>
      <c r="D125" s="65">
        <f t="shared" si="3"/>
        <v>5</v>
      </c>
      <c r="E125" s="65">
        <f>'KH 2018'!D125</f>
        <v>0</v>
      </c>
      <c r="F125" s="323">
        <f>'KH 2018'!G125</f>
        <v>0</v>
      </c>
      <c r="G125" s="323"/>
      <c r="H125" s="323">
        <f>'KH 2018'!E125+'KH 2018'!F125+'KH 2018'!H125+'KH 2018'!I125</f>
        <v>5</v>
      </c>
      <c r="I125" s="323" t="s">
        <v>58</v>
      </c>
      <c r="J125" s="323" t="s">
        <v>762</v>
      </c>
      <c r="K125" s="323"/>
      <c r="L125" s="323"/>
      <c r="M125" s="323">
        <f>'KH 2018'!J125+'KH 2018'!L125+'KH 2018'!X125+'KH 2018'!Y125+'KH 2018'!Z125+'KH 2018'!AA125+'KH 2018'!AB125+'KH 2018'!AC125+'KH 2018'!AE125+'KH 2018'!AF125</f>
        <v>0</v>
      </c>
      <c r="N125" s="323">
        <f>'KH 2018'!AG125</f>
        <v>0</v>
      </c>
    </row>
    <row r="126" spans="1:14" ht="20.100000000000001" hidden="1" customHeight="1" x14ac:dyDescent="0.25">
      <c r="A126" s="329" t="s">
        <v>367</v>
      </c>
      <c r="B126" s="45" t="s">
        <v>84</v>
      </c>
      <c r="C126" s="322" t="str">
        <f t="shared" si="2"/>
        <v xml:space="preserve">Các xã, thị trấn </v>
      </c>
      <c r="D126" s="65">
        <f t="shared" si="3"/>
        <v>5</v>
      </c>
      <c r="E126" s="65">
        <f>'KH 2018'!D126</f>
        <v>0</v>
      </c>
      <c r="F126" s="323">
        <f>'KH 2018'!G126</f>
        <v>0</v>
      </c>
      <c r="G126" s="323"/>
      <c r="H126" s="323">
        <f>'KH 2018'!E126+'KH 2018'!F126+'KH 2018'!H126+'KH 2018'!I126</f>
        <v>3.5</v>
      </c>
      <c r="I126" s="323" t="s">
        <v>255</v>
      </c>
      <c r="J126" s="323"/>
      <c r="K126" s="323"/>
      <c r="L126" s="323"/>
      <c r="M126" s="323">
        <f>'KH 2018'!J126+'KH 2018'!L126+'KH 2018'!X126+'KH 2018'!Y126+'KH 2018'!Z126+'KH 2018'!AA126+'KH 2018'!AB126+'KH 2018'!AC126+'KH 2018'!AE126+'KH 2018'!AF126</f>
        <v>1</v>
      </c>
      <c r="N126" s="323">
        <f>'KH 2018'!AG126</f>
        <v>0.5</v>
      </c>
    </row>
    <row r="127" spans="1:14" ht="18.75" hidden="1" x14ac:dyDescent="0.25">
      <c r="A127" s="42">
        <v>7</v>
      </c>
      <c r="B127" s="328" t="s">
        <v>118</v>
      </c>
      <c r="C127" s="322">
        <f t="shared" si="2"/>
        <v>0</v>
      </c>
      <c r="D127" s="65">
        <f t="shared" si="3"/>
        <v>78.75</v>
      </c>
      <c r="E127" s="314">
        <f>'KH 2018'!D127</f>
        <v>0</v>
      </c>
      <c r="F127" s="315">
        <f>'KH 2018'!G127</f>
        <v>0</v>
      </c>
      <c r="G127" s="314"/>
      <c r="H127" s="315">
        <f>'KH 2018'!E127+'KH 2018'!F127+'KH 2018'!H127+'KH 2018'!I127</f>
        <v>20.950000000000003</v>
      </c>
      <c r="I127" s="315"/>
      <c r="J127" s="315"/>
      <c r="K127" s="315"/>
      <c r="L127" s="315"/>
      <c r="M127" s="315">
        <f>'KH 2018'!J127+'KH 2018'!L127+'KH 2018'!X127+'KH 2018'!Y127+'KH 2018'!Z127+'KH 2018'!AA127+'KH 2018'!AB127+'KH 2018'!AC127+'KH 2018'!AE127+'KH 2018'!AF127</f>
        <v>11.65</v>
      </c>
      <c r="N127" s="315">
        <f>'KH 2018'!AG127</f>
        <v>46.15</v>
      </c>
    </row>
    <row r="128" spans="1:14" ht="20.100000000000001" hidden="1" customHeight="1" x14ac:dyDescent="0.25">
      <c r="A128" s="329" t="s">
        <v>157</v>
      </c>
      <c r="B128" s="312" t="s">
        <v>716</v>
      </c>
      <c r="C128" s="322" t="str">
        <f t="shared" si="2"/>
        <v>Xã Hương Hóa</v>
      </c>
      <c r="D128" s="65">
        <f t="shared" si="3"/>
        <v>0.7</v>
      </c>
      <c r="E128" s="65">
        <f>'KH 2018'!D128</f>
        <v>0</v>
      </c>
      <c r="F128" s="323">
        <f>'KH 2018'!G128</f>
        <v>0</v>
      </c>
      <c r="G128" s="323"/>
      <c r="H128" s="323">
        <f>'KH 2018'!E128+'KH 2018'!F128+'KH 2018'!H128+'KH 2018'!I128</f>
        <v>0.7</v>
      </c>
      <c r="I128" s="323" t="s">
        <v>41</v>
      </c>
      <c r="J128" s="323" t="s">
        <v>581</v>
      </c>
      <c r="K128" s="323" t="s">
        <v>25</v>
      </c>
      <c r="L128" s="323" t="s">
        <v>526</v>
      </c>
      <c r="M128" s="323">
        <f>'KH 2018'!J128+'KH 2018'!L128+'KH 2018'!X128+'KH 2018'!Y128+'KH 2018'!Z128+'KH 2018'!AA128+'KH 2018'!AB128+'KH 2018'!AC128+'KH 2018'!AE128+'KH 2018'!AF128</f>
        <v>0</v>
      </c>
      <c r="N128" s="323">
        <f>'KH 2018'!AG128</f>
        <v>0</v>
      </c>
    </row>
    <row r="129" spans="1:14" ht="20.100000000000001" hidden="1" customHeight="1" x14ac:dyDescent="0.25">
      <c r="A129" s="329" t="s">
        <v>350</v>
      </c>
      <c r="B129" s="312" t="s">
        <v>799</v>
      </c>
      <c r="C129" s="322" t="str">
        <f t="shared" si="2"/>
        <v>Xã Văn Hóa</v>
      </c>
      <c r="D129" s="65">
        <f t="shared" si="3"/>
        <v>2.6</v>
      </c>
      <c r="E129" s="65">
        <f>'KH 2018'!D129</f>
        <v>0</v>
      </c>
      <c r="F129" s="323">
        <f>'KH 2018'!G129</f>
        <v>0</v>
      </c>
      <c r="G129" s="323"/>
      <c r="H129" s="323">
        <f>'KH 2018'!E129+'KH 2018'!F129+'KH 2018'!H129+'KH 2018'!I129</f>
        <v>0.65</v>
      </c>
      <c r="I129" s="323" t="s">
        <v>43</v>
      </c>
      <c r="J129" s="323" t="s">
        <v>790</v>
      </c>
      <c r="K129" s="323"/>
      <c r="L129" s="323"/>
      <c r="M129" s="323">
        <f>'KH 2018'!J129+'KH 2018'!L129+'KH 2018'!X129+'KH 2018'!Y129+'KH 2018'!Z129+'KH 2018'!AA129+'KH 2018'!AB129+'KH 2018'!AC129+'KH 2018'!AE129+'KH 2018'!AF129</f>
        <v>0</v>
      </c>
      <c r="N129" s="323">
        <f>'KH 2018'!AG129</f>
        <v>1.95</v>
      </c>
    </row>
    <row r="130" spans="1:14" ht="20.100000000000001" hidden="1" customHeight="1" x14ac:dyDescent="0.25">
      <c r="A130" s="329" t="s">
        <v>251</v>
      </c>
      <c r="B130" s="312" t="s">
        <v>715</v>
      </c>
      <c r="C130" s="322" t="str">
        <f t="shared" si="2"/>
        <v>Xã Phong Hóa</v>
      </c>
      <c r="D130" s="65">
        <f t="shared" si="3"/>
        <v>4.5</v>
      </c>
      <c r="E130" s="65">
        <f>'KH 2018'!D130</f>
        <v>0</v>
      </c>
      <c r="F130" s="323">
        <f>'KH 2018'!G130</f>
        <v>0</v>
      </c>
      <c r="G130" s="323"/>
      <c r="H130" s="323">
        <f>'KH 2018'!E130+'KH 2018'!F130+'KH 2018'!H130+'KH 2018'!I130</f>
        <v>0</v>
      </c>
      <c r="I130" s="323" t="s">
        <v>226</v>
      </c>
      <c r="J130" s="323" t="s">
        <v>705</v>
      </c>
      <c r="K130" s="323"/>
      <c r="L130" s="323"/>
      <c r="M130" s="323">
        <f>'KH 2018'!J130+'KH 2018'!L130+'KH 2018'!X130+'KH 2018'!Y130+'KH 2018'!Z130+'KH 2018'!AA130+'KH 2018'!AB130+'KH 2018'!AC130+'KH 2018'!AE130+'KH 2018'!AF130</f>
        <v>0</v>
      </c>
      <c r="N130" s="323">
        <f>'KH 2018'!AG130</f>
        <v>4.5</v>
      </c>
    </row>
    <row r="131" spans="1:14" ht="20.100000000000001" hidden="1" customHeight="1" x14ac:dyDescent="0.25">
      <c r="A131" s="329" t="s">
        <v>252</v>
      </c>
      <c r="B131" s="319" t="s">
        <v>717</v>
      </c>
      <c r="C131" s="322" t="str">
        <f t="shared" si="2"/>
        <v>Xã Tiến Hóa</v>
      </c>
      <c r="D131" s="65">
        <f t="shared" si="3"/>
        <v>2.15</v>
      </c>
      <c r="E131" s="65">
        <f>'KH 2018'!D131</f>
        <v>0</v>
      </c>
      <c r="F131" s="323">
        <f>'KH 2018'!G131</f>
        <v>0</v>
      </c>
      <c r="G131" s="323"/>
      <c r="H131" s="323">
        <f>'KH 2018'!E131+'KH 2018'!F131+'KH 2018'!H131+'KH 2018'!I131</f>
        <v>0</v>
      </c>
      <c r="I131" s="323" t="s">
        <v>36</v>
      </c>
      <c r="J131" s="323" t="s">
        <v>758</v>
      </c>
      <c r="K131" s="323"/>
      <c r="L131" s="323"/>
      <c r="M131" s="323">
        <f>'KH 2018'!J131+'KH 2018'!L131+'KH 2018'!X131+'KH 2018'!Y131+'KH 2018'!Z131+'KH 2018'!AA131+'KH 2018'!AB131+'KH 2018'!AC131+'KH 2018'!AE131+'KH 2018'!AF131</f>
        <v>0</v>
      </c>
      <c r="N131" s="323">
        <f>'KH 2018'!AG131</f>
        <v>2.15</v>
      </c>
    </row>
    <row r="132" spans="1:14" ht="20.100000000000001" hidden="1" customHeight="1" x14ac:dyDescent="0.25">
      <c r="A132" s="329" t="s">
        <v>372</v>
      </c>
      <c r="B132" s="319" t="s">
        <v>801</v>
      </c>
      <c r="C132" s="322" t="str">
        <f t="shared" si="2"/>
        <v>Xã Hương Hóa</v>
      </c>
      <c r="D132" s="65">
        <f t="shared" si="3"/>
        <v>6</v>
      </c>
      <c r="E132" s="65">
        <f>'KH 2018'!D132</f>
        <v>0</v>
      </c>
      <c r="F132" s="323">
        <f>'KH 2018'!G132</f>
        <v>0</v>
      </c>
      <c r="G132" s="323"/>
      <c r="H132" s="323">
        <f>'KH 2018'!E132+'KH 2018'!F132+'KH 2018'!H132+'KH 2018'!I132</f>
        <v>0</v>
      </c>
      <c r="I132" s="323" t="s">
        <v>41</v>
      </c>
      <c r="J132" s="323"/>
      <c r="K132" s="323"/>
      <c r="L132" s="323"/>
      <c r="M132" s="323">
        <f>'KH 2018'!J132+'KH 2018'!L132+'KH 2018'!X132+'KH 2018'!Y132+'KH 2018'!Z132+'KH 2018'!AA132+'KH 2018'!AB132+'KH 2018'!AC132+'KH 2018'!AE132+'KH 2018'!AF132</f>
        <v>0</v>
      </c>
      <c r="N132" s="323">
        <f>'KH 2018'!AG132</f>
        <v>6</v>
      </c>
    </row>
    <row r="133" spans="1:14" ht="37.5" hidden="1" x14ac:dyDescent="0.25">
      <c r="A133" s="329" t="s">
        <v>253</v>
      </c>
      <c r="B133" s="319" t="s">
        <v>798</v>
      </c>
      <c r="C133" s="322" t="str">
        <f t="shared" si="2"/>
        <v>Xã Kim Hóa</v>
      </c>
      <c r="D133" s="65">
        <f t="shared" si="3"/>
        <v>15</v>
      </c>
      <c r="E133" s="65">
        <f>'KH 2018'!D133</f>
        <v>0</v>
      </c>
      <c r="F133" s="323">
        <f>'KH 2018'!G133</f>
        <v>0</v>
      </c>
      <c r="G133" s="323"/>
      <c r="H133" s="323">
        <f>'KH 2018'!E133+'KH 2018'!F133+'KH 2018'!H133+'KH 2018'!I133</f>
        <v>0</v>
      </c>
      <c r="I133" s="323" t="s">
        <v>32</v>
      </c>
      <c r="J133" s="323" t="s">
        <v>651</v>
      </c>
      <c r="K133" s="323"/>
      <c r="L133" s="323" t="s">
        <v>504</v>
      </c>
      <c r="M133" s="323">
        <f>'KH 2018'!J133+'KH 2018'!L133+'KH 2018'!X133+'KH 2018'!Y133+'KH 2018'!Z133+'KH 2018'!AA133+'KH 2018'!AB133+'KH 2018'!AC133+'KH 2018'!AE133+'KH 2018'!AF133</f>
        <v>0</v>
      </c>
      <c r="N133" s="323">
        <f>'KH 2018'!AG133</f>
        <v>15</v>
      </c>
    </row>
    <row r="134" spans="1:14" ht="20.100000000000001" hidden="1" customHeight="1" x14ac:dyDescent="0.25">
      <c r="A134" s="329" t="s">
        <v>254</v>
      </c>
      <c r="B134" s="319" t="s">
        <v>780</v>
      </c>
      <c r="C134" s="322" t="str">
        <f t="shared" si="2"/>
        <v>Xã Đức Hóa</v>
      </c>
      <c r="D134" s="65">
        <f t="shared" si="3"/>
        <v>16</v>
      </c>
      <c r="E134" s="65">
        <f>'KH 2018'!D134</f>
        <v>0</v>
      </c>
      <c r="F134" s="323">
        <f>'KH 2018'!G134</f>
        <v>0</v>
      </c>
      <c r="G134" s="323"/>
      <c r="H134" s="323">
        <f>'KH 2018'!E134+'KH 2018'!F134+'KH 2018'!H134+'KH 2018'!I134</f>
        <v>0.8</v>
      </c>
      <c r="I134" s="323" t="s">
        <v>60</v>
      </c>
      <c r="J134" s="323" t="s">
        <v>771</v>
      </c>
      <c r="K134" s="323"/>
      <c r="L134" s="323"/>
      <c r="M134" s="323">
        <f>'KH 2018'!J134+'KH 2018'!L134+'KH 2018'!X134+'KH 2018'!Y134+'KH 2018'!Z134+'KH 2018'!AA134+'KH 2018'!AB134+'KH 2018'!AC134+'KH 2018'!AE134+'KH 2018'!AF134</f>
        <v>0</v>
      </c>
      <c r="N134" s="323">
        <f>'KH 2018'!AG134</f>
        <v>15.2</v>
      </c>
    </row>
    <row r="135" spans="1:14" ht="20.100000000000001" hidden="1" customHeight="1" x14ac:dyDescent="0.25">
      <c r="A135" s="329" t="s">
        <v>373</v>
      </c>
      <c r="B135" s="319" t="s">
        <v>686</v>
      </c>
      <c r="C135" s="322" t="str">
        <f t="shared" si="2"/>
        <v>Xã Lê Hóa</v>
      </c>
      <c r="D135" s="65">
        <f t="shared" si="3"/>
        <v>3</v>
      </c>
      <c r="E135" s="65">
        <f>'KH 2018'!D135</f>
        <v>0</v>
      </c>
      <c r="F135" s="323">
        <f>'KH 2018'!G135</f>
        <v>0</v>
      </c>
      <c r="G135" s="323"/>
      <c r="H135" s="323">
        <f>'KH 2018'!E135+'KH 2018'!F135+'KH 2018'!H135+'KH 2018'!I135</f>
        <v>2</v>
      </c>
      <c r="I135" s="323" t="s">
        <v>35</v>
      </c>
      <c r="J135" s="323" t="s">
        <v>593</v>
      </c>
      <c r="K135" s="323"/>
      <c r="L135" s="323"/>
      <c r="M135" s="323">
        <f>'KH 2018'!J135+'KH 2018'!L135+'KH 2018'!X135+'KH 2018'!Y135+'KH 2018'!Z135+'KH 2018'!AA135+'KH 2018'!AB135+'KH 2018'!AC135+'KH 2018'!AE135+'KH 2018'!AF135</f>
        <v>0</v>
      </c>
      <c r="N135" s="323">
        <f>'KH 2018'!AG135</f>
        <v>1</v>
      </c>
    </row>
    <row r="136" spans="1:14" ht="20.100000000000001" hidden="1" customHeight="1" x14ac:dyDescent="0.25">
      <c r="A136" s="329" t="s">
        <v>374</v>
      </c>
      <c r="B136" s="312" t="s">
        <v>687</v>
      </c>
      <c r="C136" s="322" t="str">
        <f t="shared" ref="C136:C143" si="4">I136</f>
        <v>Xã Châu Hóa</v>
      </c>
      <c r="D136" s="65">
        <f t="shared" si="3"/>
        <v>9</v>
      </c>
      <c r="E136" s="65">
        <f>'KH 2018'!D136</f>
        <v>0</v>
      </c>
      <c r="F136" s="323">
        <f>'KH 2018'!G136</f>
        <v>0</v>
      </c>
      <c r="G136" s="323"/>
      <c r="H136" s="323">
        <f>'KH 2018'!E136+'KH 2018'!F136+'KH 2018'!H136+'KH 2018'!I136</f>
        <v>9</v>
      </c>
      <c r="I136" s="323" t="s">
        <v>55</v>
      </c>
      <c r="J136" s="323" t="s">
        <v>569</v>
      </c>
      <c r="K136" s="323" t="s">
        <v>25</v>
      </c>
      <c r="L136" s="323" t="s">
        <v>176</v>
      </c>
      <c r="M136" s="323">
        <f>'KH 2018'!J136+'KH 2018'!L136+'KH 2018'!X136+'KH 2018'!Y136+'KH 2018'!Z136+'KH 2018'!AA136+'KH 2018'!AB136+'KH 2018'!AC136+'KH 2018'!AE136+'KH 2018'!AF136</f>
        <v>0</v>
      </c>
      <c r="N136" s="323">
        <f>'KH 2018'!AG136</f>
        <v>0</v>
      </c>
    </row>
    <row r="137" spans="1:14" ht="20.100000000000001" hidden="1" customHeight="1" x14ac:dyDescent="0.25">
      <c r="A137" s="329" t="s">
        <v>375</v>
      </c>
      <c r="B137" s="319" t="s">
        <v>688</v>
      </c>
      <c r="C137" s="322" t="str">
        <f t="shared" si="4"/>
        <v>Xã Tiến Hóa</v>
      </c>
      <c r="D137" s="65">
        <f t="shared" si="3"/>
        <v>2.8</v>
      </c>
      <c r="E137" s="65">
        <f>'KH 2018'!D137</f>
        <v>0</v>
      </c>
      <c r="F137" s="323">
        <f>'KH 2018'!G137</f>
        <v>0</v>
      </c>
      <c r="G137" s="323"/>
      <c r="H137" s="323">
        <f>'KH 2018'!E137+'KH 2018'!F137+'KH 2018'!H137+'KH 2018'!I137</f>
        <v>2.8</v>
      </c>
      <c r="I137" s="323" t="s">
        <v>36</v>
      </c>
      <c r="J137" s="323" t="s">
        <v>760</v>
      </c>
      <c r="K137" s="323" t="s">
        <v>25</v>
      </c>
      <c r="L137" s="323" t="s">
        <v>177</v>
      </c>
      <c r="M137" s="323">
        <f>'KH 2018'!J137+'KH 2018'!L137+'KH 2018'!X137+'KH 2018'!Y137+'KH 2018'!Z137+'KH 2018'!AA137+'KH 2018'!AB137+'KH 2018'!AC137+'KH 2018'!AE137+'KH 2018'!AF137</f>
        <v>0</v>
      </c>
      <c r="N137" s="323">
        <f>'KH 2018'!AG137</f>
        <v>0</v>
      </c>
    </row>
    <row r="138" spans="1:14" ht="20.100000000000001" hidden="1" customHeight="1" x14ac:dyDescent="0.25">
      <c r="A138" s="329" t="s">
        <v>376</v>
      </c>
      <c r="B138" s="319" t="s">
        <v>227</v>
      </c>
      <c r="C138" s="322" t="str">
        <f t="shared" si="4"/>
        <v>Xã Thạch Hóa</v>
      </c>
      <c r="D138" s="65">
        <f t="shared" ref="D138:D143" si="5">SUM(E138:N138)</f>
        <v>3</v>
      </c>
      <c r="E138" s="65">
        <f>'KH 2018'!D138</f>
        <v>0</v>
      </c>
      <c r="F138" s="323">
        <f>'KH 2018'!G138</f>
        <v>0</v>
      </c>
      <c r="G138" s="323"/>
      <c r="H138" s="323">
        <f>'KH 2018'!E138+'KH 2018'!F138+'KH 2018'!H138+'KH 2018'!I138</f>
        <v>0</v>
      </c>
      <c r="I138" s="323" t="s">
        <v>44</v>
      </c>
      <c r="J138" s="323" t="s">
        <v>791</v>
      </c>
      <c r="K138" s="323"/>
      <c r="L138" s="323"/>
      <c r="M138" s="323">
        <f>'KH 2018'!J138+'KH 2018'!L138+'KH 2018'!X138+'KH 2018'!Y138+'KH 2018'!Z138+'KH 2018'!AA138+'KH 2018'!AB138+'KH 2018'!AC138+'KH 2018'!AE138+'KH 2018'!AF138</f>
        <v>2.65</v>
      </c>
      <c r="N138" s="323">
        <f>'KH 2018'!AG138</f>
        <v>0.35</v>
      </c>
    </row>
    <row r="139" spans="1:14" ht="20.100000000000001" hidden="1" customHeight="1" x14ac:dyDescent="0.25">
      <c r="A139" s="329" t="s">
        <v>377</v>
      </c>
      <c r="B139" s="319" t="s">
        <v>689</v>
      </c>
      <c r="C139" s="322" t="str">
        <f t="shared" si="4"/>
        <v>Xã Tiến Hóa</v>
      </c>
      <c r="D139" s="65">
        <f t="shared" si="5"/>
        <v>5</v>
      </c>
      <c r="E139" s="65">
        <f>'KH 2018'!D139</f>
        <v>0</v>
      </c>
      <c r="F139" s="323">
        <f>'KH 2018'!G139</f>
        <v>0</v>
      </c>
      <c r="G139" s="323"/>
      <c r="H139" s="323">
        <f>'KH 2018'!E139+'KH 2018'!F139+'KH 2018'!H139+'KH 2018'!I139</f>
        <v>5</v>
      </c>
      <c r="I139" s="323" t="s">
        <v>36</v>
      </c>
      <c r="J139" s="323" t="s">
        <v>759</v>
      </c>
      <c r="K139" s="323" t="s">
        <v>25</v>
      </c>
      <c r="L139" s="323" t="s">
        <v>178</v>
      </c>
      <c r="M139" s="323">
        <f>'KH 2018'!J139+'KH 2018'!L139+'KH 2018'!X139+'KH 2018'!Y139+'KH 2018'!Z139+'KH 2018'!AA139+'KH 2018'!AB139+'KH 2018'!AC139+'KH 2018'!AE139+'KH 2018'!AF139</f>
        <v>0</v>
      </c>
      <c r="N139" s="323">
        <f>'KH 2018'!AG139</f>
        <v>0</v>
      </c>
    </row>
    <row r="140" spans="1:14" ht="20.100000000000001" hidden="1" customHeight="1" x14ac:dyDescent="0.25">
      <c r="A140" s="329" t="s">
        <v>378</v>
      </c>
      <c r="B140" s="319" t="s">
        <v>690</v>
      </c>
      <c r="C140" s="322" t="str">
        <f t="shared" si="4"/>
        <v>Xã Thuận Hóa</v>
      </c>
      <c r="D140" s="65">
        <f t="shared" si="5"/>
        <v>3</v>
      </c>
      <c r="E140" s="65">
        <f>'KH 2018'!D140</f>
        <v>0</v>
      </c>
      <c r="F140" s="323">
        <f>'KH 2018'!G140</f>
        <v>0</v>
      </c>
      <c r="G140" s="323"/>
      <c r="H140" s="323">
        <f>'KH 2018'!E140+'KH 2018'!F140+'KH 2018'!H140+'KH 2018'!I140</f>
        <v>0</v>
      </c>
      <c r="I140" s="323" t="s">
        <v>56</v>
      </c>
      <c r="J140" s="323" t="s">
        <v>598</v>
      </c>
      <c r="K140" s="323" t="s">
        <v>25</v>
      </c>
      <c r="L140" s="323"/>
      <c r="M140" s="323">
        <f>'KH 2018'!J140+'KH 2018'!L140+'KH 2018'!X140+'KH 2018'!Y140+'KH 2018'!Z140+'KH 2018'!AA140+'KH 2018'!AB140+'KH 2018'!AC140+'KH 2018'!AE140+'KH 2018'!AF140</f>
        <v>3</v>
      </c>
      <c r="N140" s="323">
        <f>'KH 2018'!AG140</f>
        <v>0</v>
      </c>
    </row>
    <row r="141" spans="1:14" ht="20.100000000000001" hidden="1" customHeight="1" x14ac:dyDescent="0.25">
      <c r="A141" s="329" t="s">
        <v>379</v>
      </c>
      <c r="B141" s="319" t="s">
        <v>691</v>
      </c>
      <c r="C141" s="322" t="str">
        <f t="shared" si="4"/>
        <v>Xã Phong Hóa</v>
      </c>
      <c r="D141" s="65">
        <f t="shared" si="5"/>
        <v>2</v>
      </c>
      <c r="E141" s="65">
        <f>'KH 2018'!D141</f>
        <v>0</v>
      </c>
      <c r="F141" s="323">
        <f>'KH 2018'!G141</f>
        <v>0</v>
      </c>
      <c r="G141" s="323"/>
      <c r="H141" s="323">
        <f>'KH 2018'!E141+'KH 2018'!F141+'KH 2018'!H141+'KH 2018'!I141</f>
        <v>0</v>
      </c>
      <c r="I141" s="323" t="s">
        <v>226</v>
      </c>
      <c r="J141" s="323" t="s">
        <v>763</v>
      </c>
      <c r="K141" s="323" t="s">
        <v>25</v>
      </c>
      <c r="L141" s="323" t="s">
        <v>168</v>
      </c>
      <c r="M141" s="323">
        <f>'KH 2018'!J141+'KH 2018'!L141+'KH 2018'!X141+'KH 2018'!Y141+'KH 2018'!Z141+'KH 2018'!AA141+'KH 2018'!AB141+'KH 2018'!AC141+'KH 2018'!AE141+'KH 2018'!AF141</f>
        <v>2</v>
      </c>
      <c r="N141" s="323">
        <f>'KH 2018'!AG141</f>
        <v>0</v>
      </c>
    </row>
    <row r="142" spans="1:14" ht="20.100000000000001" hidden="1" customHeight="1" x14ac:dyDescent="0.25">
      <c r="A142" s="329" t="s">
        <v>706</v>
      </c>
      <c r="B142" s="319" t="s">
        <v>692</v>
      </c>
      <c r="C142" s="322" t="str">
        <f t="shared" si="4"/>
        <v>Xã Kim Hóa</v>
      </c>
      <c r="D142" s="65">
        <f t="shared" si="5"/>
        <v>2</v>
      </c>
      <c r="E142" s="65">
        <f>'KH 2018'!D142</f>
        <v>0</v>
      </c>
      <c r="F142" s="323">
        <f>'KH 2018'!G142</f>
        <v>0</v>
      </c>
      <c r="G142" s="323"/>
      <c r="H142" s="323">
        <f>'KH 2018'!E142+'KH 2018'!F142+'KH 2018'!H142+'KH 2018'!I142</f>
        <v>0</v>
      </c>
      <c r="I142" s="323" t="s">
        <v>32</v>
      </c>
      <c r="J142" s="323" t="s">
        <v>599</v>
      </c>
      <c r="K142" s="323"/>
      <c r="L142" s="323"/>
      <c r="M142" s="323">
        <f>'KH 2018'!J142+'KH 2018'!L142+'KH 2018'!X142+'KH 2018'!Y142+'KH 2018'!Z142+'KH 2018'!AA142+'KH 2018'!AB142+'KH 2018'!AC142+'KH 2018'!AE142+'KH 2018'!AF142</f>
        <v>2</v>
      </c>
      <c r="N142" s="323">
        <f>'KH 2018'!AG142</f>
        <v>0</v>
      </c>
    </row>
    <row r="143" spans="1:14" ht="24.95" hidden="1" customHeight="1" x14ac:dyDescent="0.25">
      <c r="A143" s="329" t="s">
        <v>707</v>
      </c>
      <c r="B143" s="319" t="s">
        <v>695</v>
      </c>
      <c r="C143" s="322" t="str">
        <f t="shared" si="4"/>
        <v>Xã Thuận Hóa</v>
      </c>
      <c r="D143" s="65">
        <f t="shared" si="5"/>
        <v>2</v>
      </c>
      <c r="E143" s="65">
        <f>'KH 2018'!D143</f>
        <v>0</v>
      </c>
      <c r="F143" s="323">
        <f>'KH 2018'!G143</f>
        <v>0</v>
      </c>
      <c r="G143" s="323"/>
      <c r="H143" s="323">
        <f>'KH 2018'!E143+'KH 2018'!F143+'KH 2018'!H143+'KH 2018'!I143</f>
        <v>0</v>
      </c>
      <c r="I143" s="323" t="s">
        <v>56</v>
      </c>
      <c r="J143" s="323" t="s">
        <v>598</v>
      </c>
      <c r="K143" s="323" t="s">
        <v>25</v>
      </c>
      <c r="L143" s="323" t="s">
        <v>175</v>
      </c>
      <c r="M143" s="323">
        <f>'KH 2018'!J143+'KH 2018'!L143+'KH 2018'!X143+'KH 2018'!Y143+'KH 2018'!Z143+'KH 2018'!AA143+'KH 2018'!AB143+'KH 2018'!AC143+'KH 2018'!AE143+'KH 2018'!AF143</f>
        <v>2</v>
      </c>
      <c r="N143" s="323">
        <f>'KH 2018'!AG143</f>
        <v>0</v>
      </c>
    </row>
    <row r="144" spans="1:14" ht="18.75" hidden="1" x14ac:dyDescent="0.3">
      <c r="A144" s="247"/>
      <c r="B144" s="247" t="s">
        <v>158</v>
      </c>
      <c r="C144" s="247"/>
      <c r="D144" s="314">
        <f>SUM(E144:N144)</f>
        <v>1080.17</v>
      </c>
      <c r="E144" s="314">
        <f>'KH 2018'!D144</f>
        <v>18.3</v>
      </c>
      <c r="F144" s="315">
        <f>'KH 2018'!G144</f>
        <v>5</v>
      </c>
      <c r="G144" s="315"/>
      <c r="H144" s="315">
        <f>'KH 2018'!E144+'KH 2018'!F144+'KH 2018'!H144+'KH 2018'!I144</f>
        <v>879.03000000000009</v>
      </c>
      <c r="I144" s="315" t="s">
        <v>56</v>
      </c>
      <c r="J144" s="315" t="s">
        <v>833</v>
      </c>
      <c r="K144" s="315" t="s">
        <v>25</v>
      </c>
      <c r="L144" s="315" t="s">
        <v>834</v>
      </c>
      <c r="M144" s="315">
        <f>'KH 2018'!J144+'KH 2018'!L144+'KH 2018'!X144+'KH 2018'!Y144+'KH 2018'!Z144+'KH 2018'!AA144+'KH 2018'!AB144+'KH 2018'!AC144+'KH 2018'!AE144+'KH 2018'!AF144</f>
        <v>24.33</v>
      </c>
      <c r="N144" s="315">
        <f>'KH 2018'!AG144</f>
        <v>153.51</v>
      </c>
    </row>
  </sheetData>
  <autoFilter ref="A6:N144">
    <filterColumn colId="2">
      <filters>
        <filter val="Xã Lâm Hóa"/>
      </filters>
    </filterColumn>
  </autoFilter>
  <mergeCells count="16">
    <mergeCell ref="M4:M6"/>
    <mergeCell ref="N4:N6"/>
    <mergeCell ref="A2:N3"/>
    <mergeCell ref="A1:B1"/>
    <mergeCell ref="A4:A6"/>
    <mergeCell ref="B4:B6"/>
    <mergeCell ref="D4:D6"/>
    <mergeCell ref="E4:H4"/>
    <mergeCell ref="I4:I6"/>
    <mergeCell ref="J4:J6"/>
    <mergeCell ref="C4:C6"/>
    <mergeCell ref="K4:K6"/>
    <mergeCell ref="E5:E6"/>
    <mergeCell ref="F5:F6"/>
    <mergeCell ref="G5:G6"/>
    <mergeCell ref="H5:H6"/>
  </mergeCells>
  <printOptions horizontalCentered="1"/>
  <pageMargins left="0.45" right="0" top="0.65" bottom="0.15" header="0.15" footer="0.15"/>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W135"/>
  <sheetViews>
    <sheetView showZeros="0" tabSelected="1" topLeftCell="A4" zoomScale="85" zoomScaleNormal="85" workbookViewId="0">
      <pane xSplit="3" ySplit="3" topLeftCell="J86" activePane="bottomRight" state="frozen"/>
      <selection activeCell="A4" sqref="A4"/>
      <selection pane="topRight" activeCell="D4" sqref="D4"/>
      <selection pane="bottomLeft" activeCell="A7" sqref="A7"/>
      <selection pane="bottomRight" activeCell="C9" sqref="C9"/>
    </sheetView>
  </sheetViews>
  <sheetFormatPr defaultRowHeight="15" x14ac:dyDescent="0.25"/>
  <cols>
    <col min="1" max="1" width="8.140625" style="302" customWidth="1"/>
    <col min="2" max="2" width="76.42578125" style="87" customWidth="1"/>
    <col min="3" max="3" width="12.28515625" style="304" customWidth="1"/>
    <col min="4" max="4" width="8.5703125" style="99" customWidth="1"/>
    <col min="5" max="5" width="9.85546875" style="99" customWidth="1"/>
    <col min="6" max="6" width="9.28515625" style="304" customWidth="1"/>
    <col min="7" max="7" width="8.5703125" style="305" customWidth="1"/>
    <col min="8" max="8" width="10.140625" style="306" customWidth="1"/>
    <col min="9" max="9" width="7.5703125" style="305" customWidth="1"/>
    <col min="10" max="10" width="9.140625" style="87" customWidth="1"/>
    <col min="11" max="11" width="13.140625" style="87" customWidth="1"/>
    <col min="12" max="12" width="15.42578125" style="307" customWidth="1"/>
    <col min="13" max="13" width="7.28515625" style="87" hidden="1" customWidth="1"/>
    <col min="14" max="14" width="7.140625" style="87" hidden="1" customWidth="1"/>
    <col min="15" max="16" width="7" style="87" hidden="1" customWidth="1"/>
    <col min="17" max="18" width="7.140625" style="87" hidden="1" customWidth="1"/>
    <col min="19" max="19" width="7.42578125" style="87" hidden="1" customWidth="1"/>
    <col min="20" max="20" width="7.140625" style="87" hidden="1" customWidth="1"/>
    <col min="21" max="21" width="7.28515625" style="87" hidden="1" customWidth="1"/>
    <col min="22" max="22" width="7.140625" style="87" hidden="1" customWidth="1"/>
    <col min="23" max="23" width="7.28515625" style="87" hidden="1" customWidth="1"/>
    <col min="24" max="24" width="7" style="87" customWidth="1"/>
    <col min="25" max="25" width="5.5703125" style="87" customWidth="1"/>
    <col min="26" max="27" width="9.140625" style="87" customWidth="1"/>
    <col min="28" max="28" width="13" style="87" customWidth="1"/>
    <col min="29" max="29" width="10" style="87" customWidth="1"/>
    <col min="30" max="30" width="10.5703125" style="87" customWidth="1"/>
    <col min="31" max="31" width="8" style="99" customWidth="1"/>
    <col min="32" max="32" width="9.28515625" style="87" bestFit="1" customWidth="1"/>
    <col min="33" max="33" width="9.140625" style="99" customWidth="1"/>
    <col min="34" max="34" width="26.42578125" style="302" customWidth="1"/>
    <col min="35" max="35" width="60" style="405" customWidth="1"/>
    <col min="36" max="36" width="18.5703125" style="87" hidden="1" customWidth="1"/>
    <col min="37" max="37" width="81.140625" style="87" hidden="1" customWidth="1"/>
    <col min="38" max="38" width="7.5703125" style="87" hidden="1" customWidth="1"/>
    <col min="39" max="40" width="9.140625" style="87" hidden="1" customWidth="1"/>
    <col min="41" max="41" width="12.28515625" style="87" hidden="1" customWidth="1"/>
    <col min="42" max="44" width="9.140625" style="87" hidden="1" customWidth="1"/>
    <col min="45" max="45" width="9.140625" style="353" hidden="1" customWidth="1"/>
    <col min="46" max="49" width="9.140625" style="87" hidden="1" customWidth="1"/>
    <col min="50" max="65" width="9.140625" style="87" customWidth="1"/>
    <col min="66" max="16384" width="9.140625" style="87"/>
  </cols>
  <sheetData>
    <row r="1" spans="1:45" ht="18.75" customHeight="1" x14ac:dyDescent="0.3">
      <c r="A1" s="412" t="s">
        <v>640</v>
      </c>
      <c r="B1" s="412"/>
      <c r="C1" s="239"/>
      <c r="D1" s="270"/>
      <c r="E1" s="270"/>
      <c r="F1" s="239"/>
      <c r="G1" s="241"/>
      <c r="H1" s="270"/>
      <c r="I1" s="241"/>
      <c r="J1" s="241"/>
      <c r="K1" s="241"/>
      <c r="L1" s="271"/>
      <c r="M1" s="241"/>
      <c r="N1" s="241"/>
      <c r="O1" s="241"/>
      <c r="P1" s="241"/>
      <c r="Q1" s="241"/>
      <c r="R1" s="241"/>
      <c r="S1" s="241"/>
      <c r="T1" s="241"/>
      <c r="U1" s="241"/>
      <c r="V1" s="241"/>
      <c r="W1" s="241"/>
      <c r="X1" s="241"/>
      <c r="Y1" s="241"/>
      <c r="Z1" s="241"/>
      <c r="AA1" s="241"/>
      <c r="AB1" s="241"/>
      <c r="AC1" s="241"/>
      <c r="AD1" s="241"/>
      <c r="AE1" s="270"/>
      <c r="AF1" s="241"/>
      <c r="AG1" s="270"/>
      <c r="AH1" s="240"/>
      <c r="AI1" s="272"/>
      <c r="AJ1" s="241"/>
      <c r="AK1" s="241"/>
      <c r="AL1" s="241"/>
    </row>
    <row r="2" spans="1:45" x14ac:dyDescent="0.25">
      <c r="A2" s="410" t="s">
        <v>883</v>
      </c>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241"/>
      <c r="AK2" s="241"/>
      <c r="AL2" s="241"/>
    </row>
    <row r="3" spans="1:45" x14ac:dyDescent="0.25">
      <c r="A3" s="411"/>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241"/>
      <c r="AK3" s="241"/>
      <c r="AL3" s="241"/>
    </row>
    <row r="4" spans="1:45" s="88" customFormat="1" ht="22.5" customHeight="1" x14ac:dyDescent="0.3">
      <c r="A4" s="413" t="s">
        <v>643</v>
      </c>
      <c r="B4" s="413" t="s">
        <v>300</v>
      </c>
      <c r="C4" s="413" t="s">
        <v>301</v>
      </c>
      <c r="D4" s="418" t="s">
        <v>302</v>
      </c>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3" t="s">
        <v>303</v>
      </c>
      <c r="AI4" s="413" t="s">
        <v>304</v>
      </c>
      <c r="AJ4" s="416" t="s">
        <v>1</v>
      </c>
      <c r="AK4" s="268"/>
      <c r="AL4" s="242"/>
      <c r="AS4" s="353"/>
    </row>
    <row r="5" spans="1:45" s="88" customFormat="1" ht="15.75" customHeight="1" x14ac:dyDescent="0.3">
      <c r="A5" s="414"/>
      <c r="B5" s="414"/>
      <c r="C5" s="414"/>
      <c r="D5" s="408" t="s">
        <v>146</v>
      </c>
      <c r="E5" s="408" t="s">
        <v>147</v>
      </c>
      <c r="F5" s="408" t="s">
        <v>30</v>
      </c>
      <c r="G5" s="408" t="s">
        <v>148</v>
      </c>
      <c r="H5" s="408" t="s">
        <v>149</v>
      </c>
      <c r="I5" s="408" t="s">
        <v>150</v>
      </c>
      <c r="J5" s="408" t="s">
        <v>104</v>
      </c>
      <c r="K5" s="408" t="s">
        <v>151</v>
      </c>
      <c r="L5" s="408" t="s">
        <v>152</v>
      </c>
      <c r="M5" s="406" t="s">
        <v>8</v>
      </c>
      <c r="N5" s="406" t="s">
        <v>9</v>
      </c>
      <c r="O5" s="406" t="s">
        <v>10</v>
      </c>
      <c r="P5" s="406" t="s">
        <v>11</v>
      </c>
      <c r="Q5" s="406" t="s">
        <v>12</v>
      </c>
      <c r="R5" s="406" t="s">
        <v>13</v>
      </c>
      <c r="S5" s="406" t="s">
        <v>14</v>
      </c>
      <c r="T5" s="406" t="s">
        <v>15</v>
      </c>
      <c r="U5" s="406" t="s">
        <v>16</v>
      </c>
      <c r="V5" s="406" t="s">
        <v>17</v>
      </c>
      <c r="W5" s="406" t="s">
        <v>18</v>
      </c>
      <c r="X5" s="408" t="s">
        <v>82</v>
      </c>
      <c r="Y5" s="408" t="s">
        <v>81</v>
      </c>
      <c r="Z5" s="408" t="s">
        <v>115</v>
      </c>
      <c r="AA5" s="408" t="s">
        <v>153</v>
      </c>
      <c r="AB5" s="408" t="s">
        <v>154</v>
      </c>
      <c r="AC5" s="408" t="s">
        <v>318</v>
      </c>
      <c r="AD5" s="408" t="s">
        <v>496</v>
      </c>
      <c r="AE5" s="408" t="s">
        <v>155</v>
      </c>
      <c r="AF5" s="408" t="s">
        <v>618</v>
      </c>
      <c r="AG5" s="408" t="s">
        <v>156</v>
      </c>
      <c r="AH5" s="414"/>
      <c r="AI5" s="414"/>
      <c r="AJ5" s="417"/>
      <c r="AK5" s="268"/>
      <c r="AL5" s="242"/>
      <c r="AS5" s="353"/>
    </row>
    <row r="6" spans="1:45" s="88" customFormat="1" ht="120" customHeight="1" x14ac:dyDescent="0.3">
      <c r="A6" s="415"/>
      <c r="B6" s="415"/>
      <c r="C6" s="415"/>
      <c r="D6" s="409"/>
      <c r="E6" s="409"/>
      <c r="F6" s="409" t="s">
        <v>28</v>
      </c>
      <c r="G6" s="409" t="s">
        <v>28</v>
      </c>
      <c r="H6" s="409" t="s">
        <v>28</v>
      </c>
      <c r="I6" s="409"/>
      <c r="J6" s="409" t="s">
        <v>28</v>
      </c>
      <c r="K6" s="409" t="s">
        <v>28</v>
      </c>
      <c r="L6" s="409" t="s">
        <v>28</v>
      </c>
      <c r="M6" s="407" t="s">
        <v>28</v>
      </c>
      <c r="N6" s="407" t="s">
        <v>28</v>
      </c>
      <c r="O6" s="407" t="s">
        <v>28</v>
      </c>
      <c r="P6" s="407" t="s">
        <v>28</v>
      </c>
      <c r="Q6" s="407" t="s">
        <v>28</v>
      </c>
      <c r="R6" s="407" t="s">
        <v>28</v>
      </c>
      <c r="S6" s="407" t="s">
        <v>28</v>
      </c>
      <c r="T6" s="407" t="s">
        <v>28</v>
      </c>
      <c r="U6" s="407" t="s">
        <v>28</v>
      </c>
      <c r="V6" s="407" t="s">
        <v>28</v>
      </c>
      <c r="W6" s="407" t="s">
        <v>28</v>
      </c>
      <c r="X6" s="409" t="s">
        <v>28</v>
      </c>
      <c r="Y6" s="409"/>
      <c r="Z6" s="409" t="s">
        <v>28</v>
      </c>
      <c r="AA6" s="409" t="s">
        <v>28</v>
      </c>
      <c r="AB6" s="409" t="s">
        <v>28</v>
      </c>
      <c r="AC6" s="409"/>
      <c r="AD6" s="409" t="s">
        <v>28</v>
      </c>
      <c r="AE6" s="409" t="s">
        <v>28</v>
      </c>
      <c r="AF6" s="409" t="s">
        <v>28</v>
      </c>
      <c r="AG6" s="409" t="s">
        <v>28</v>
      </c>
      <c r="AH6" s="415"/>
      <c r="AI6" s="415"/>
      <c r="AJ6" s="417"/>
      <c r="AK6" s="268"/>
      <c r="AL6" s="242"/>
      <c r="AS6" s="353"/>
    </row>
    <row r="7" spans="1:45" ht="42" customHeight="1" x14ac:dyDescent="0.3">
      <c r="A7" s="320" t="s">
        <v>127</v>
      </c>
      <c r="B7" s="321" t="s">
        <v>106</v>
      </c>
      <c r="C7" s="314"/>
      <c r="D7" s="323"/>
      <c r="E7" s="323"/>
      <c r="F7" s="323"/>
      <c r="G7" s="323"/>
      <c r="H7" s="323"/>
      <c r="I7" s="323"/>
      <c r="J7" s="323"/>
      <c r="K7" s="323"/>
      <c r="L7" s="315"/>
      <c r="M7" s="323"/>
      <c r="N7" s="323"/>
      <c r="O7" s="323"/>
      <c r="P7" s="323"/>
      <c r="Q7" s="323"/>
      <c r="R7" s="323"/>
      <c r="S7" s="323"/>
      <c r="T7" s="323"/>
      <c r="U7" s="323"/>
      <c r="V7" s="323"/>
      <c r="W7" s="323"/>
      <c r="X7" s="323"/>
      <c r="Y7" s="323"/>
      <c r="Z7" s="323"/>
      <c r="AA7" s="323"/>
      <c r="AB7" s="323"/>
      <c r="AC7" s="323"/>
      <c r="AD7" s="323"/>
      <c r="AE7" s="323"/>
      <c r="AF7" s="323"/>
      <c r="AG7" s="323"/>
      <c r="AH7" s="40"/>
      <c r="AI7" s="403"/>
      <c r="AJ7" s="362"/>
      <c r="AK7" s="268"/>
      <c r="AL7" s="241"/>
    </row>
    <row r="8" spans="1:45" ht="20.100000000000001" customHeight="1" x14ac:dyDescent="0.3">
      <c r="A8" s="324" t="s">
        <v>128</v>
      </c>
      <c r="B8" s="325" t="s">
        <v>102</v>
      </c>
      <c r="C8" s="314"/>
      <c r="D8" s="323"/>
      <c r="E8" s="323"/>
      <c r="F8" s="323"/>
      <c r="G8" s="323"/>
      <c r="H8" s="323"/>
      <c r="I8" s="323"/>
      <c r="J8" s="323"/>
      <c r="K8" s="323"/>
      <c r="L8" s="335">
        <f t="shared" ref="L8:L40" si="0">SUM(M8:W8)</f>
        <v>0</v>
      </c>
      <c r="M8" s="323"/>
      <c r="N8" s="323"/>
      <c r="O8" s="323"/>
      <c r="P8" s="323"/>
      <c r="Q8" s="323"/>
      <c r="R8" s="323"/>
      <c r="S8" s="323"/>
      <c r="T8" s="323"/>
      <c r="U8" s="323"/>
      <c r="V8" s="323"/>
      <c r="W8" s="323"/>
      <c r="X8" s="323"/>
      <c r="Y8" s="323"/>
      <c r="Z8" s="323"/>
      <c r="AA8" s="323"/>
      <c r="AB8" s="323"/>
      <c r="AC8" s="323"/>
      <c r="AD8" s="323"/>
      <c r="AE8" s="323"/>
      <c r="AF8" s="323"/>
      <c r="AG8" s="323"/>
      <c r="AH8" s="40"/>
      <c r="AI8" s="379"/>
      <c r="AJ8" s="362"/>
      <c r="AK8" s="268"/>
      <c r="AL8" s="241"/>
    </row>
    <row r="9" spans="1:45" s="89" customFormat="1" ht="20.100000000000001" customHeight="1" x14ac:dyDescent="0.3">
      <c r="A9" s="326">
        <v>1</v>
      </c>
      <c r="B9" s="321" t="s">
        <v>104</v>
      </c>
      <c r="C9" s="314">
        <f>SUM(D9:L9)+SUM(X9:AG9)</f>
        <v>4.04</v>
      </c>
      <c r="D9" s="315">
        <f>SUM(D10:D11)</f>
        <v>0.16</v>
      </c>
      <c r="E9" s="315">
        <f t="shared" ref="E9:AG9" si="1">SUM(E10:E11)</f>
        <v>0.78</v>
      </c>
      <c r="F9" s="315">
        <f t="shared" si="1"/>
        <v>0.04</v>
      </c>
      <c r="G9" s="315">
        <f t="shared" si="1"/>
        <v>0</v>
      </c>
      <c r="H9" s="315">
        <f t="shared" si="1"/>
        <v>3</v>
      </c>
      <c r="I9" s="315">
        <f t="shared" si="1"/>
        <v>0</v>
      </c>
      <c r="J9" s="315">
        <f t="shared" si="1"/>
        <v>0</v>
      </c>
      <c r="K9" s="315">
        <f t="shared" si="1"/>
        <v>0</v>
      </c>
      <c r="L9" s="315">
        <f t="shared" si="1"/>
        <v>0</v>
      </c>
      <c r="M9" s="315">
        <f t="shared" si="1"/>
        <v>0</v>
      </c>
      <c r="N9" s="315">
        <f t="shared" si="1"/>
        <v>0</v>
      </c>
      <c r="O9" s="315">
        <f t="shared" si="1"/>
        <v>0</v>
      </c>
      <c r="P9" s="315">
        <f t="shared" si="1"/>
        <v>0</v>
      </c>
      <c r="Q9" s="315">
        <f t="shared" si="1"/>
        <v>0</v>
      </c>
      <c r="R9" s="315">
        <f t="shared" si="1"/>
        <v>0</v>
      </c>
      <c r="S9" s="315">
        <f t="shared" si="1"/>
        <v>0</v>
      </c>
      <c r="T9" s="315">
        <f t="shared" si="1"/>
        <v>0</v>
      </c>
      <c r="U9" s="315">
        <f t="shared" si="1"/>
        <v>0</v>
      </c>
      <c r="V9" s="315">
        <f t="shared" si="1"/>
        <v>0</v>
      </c>
      <c r="W9" s="315">
        <f t="shared" si="1"/>
        <v>0</v>
      </c>
      <c r="X9" s="315">
        <f t="shared" si="1"/>
        <v>0</v>
      </c>
      <c r="Y9" s="315">
        <f t="shared" si="1"/>
        <v>0</v>
      </c>
      <c r="Z9" s="315">
        <f t="shared" si="1"/>
        <v>0</v>
      </c>
      <c r="AA9" s="315">
        <f t="shared" si="1"/>
        <v>0</v>
      </c>
      <c r="AB9" s="315">
        <f t="shared" si="1"/>
        <v>0.01</v>
      </c>
      <c r="AC9" s="315">
        <f t="shared" si="1"/>
        <v>0</v>
      </c>
      <c r="AD9" s="315">
        <f t="shared" si="1"/>
        <v>0</v>
      </c>
      <c r="AE9" s="315">
        <f t="shared" si="1"/>
        <v>0</v>
      </c>
      <c r="AF9" s="315">
        <f t="shared" si="1"/>
        <v>0.05</v>
      </c>
      <c r="AG9" s="315">
        <f t="shared" si="1"/>
        <v>0</v>
      </c>
      <c r="AH9" s="331"/>
      <c r="AI9" s="404"/>
      <c r="AJ9" s="363"/>
      <c r="AK9" s="273"/>
      <c r="AL9" s="243"/>
      <c r="AR9" s="89" t="s">
        <v>642</v>
      </c>
      <c r="AS9" s="356"/>
    </row>
    <row r="10" spans="1:45" ht="20.100000000000001" customHeight="1" x14ac:dyDescent="0.3">
      <c r="A10" s="322" t="s">
        <v>129</v>
      </c>
      <c r="B10" s="319" t="s">
        <v>922</v>
      </c>
      <c r="C10" s="65">
        <f>SUM(D10:L10)+SUM(X10:AG10)</f>
        <v>1.04</v>
      </c>
      <c r="D10" s="323">
        <v>0.16</v>
      </c>
      <c r="E10" s="323">
        <v>0.78</v>
      </c>
      <c r="F10" s="323">
        <v>0.04</v>
      </c>
      <c r="G10" s="323"/>
      <c r="H10" s="323"/>
      <c r="I10" s="323"/>
      <c r="J10" s="323"/>
      <c r="K10" s="323"/>
      <c r="L10" s="335"/>
      <c r="M10" s="323"/>
      <c r="N10" s="323"/>
      <c r="O10" s="323"/>
      <c r="P10" s="323"/>
      <c r="Q10" s="323"/>
      <c r="R10" s="323"/>
      <c r="S10" s="323"/>
      <c r="T10" s="323"/>
      <c r="U10" s="323"/>
      <c r="V10" s="323"/>
      <c r="W10" s="323"/>
      <c r="X10" s="323"/>
      <c r="Y10" s="323"/>
      <c r="Z10" s="323"/>
      <c r="AA10" s="323"/>
      <c r="AB10" s="323">
        <v>0.01</v>
      </c>
      <c r="AC10" s="323"/>
      <c r="AD10" s="323"/>
      <c r="AE10" s="323"/>
      <c r="AF10" s="323">
        <v>0.05</v>
      </c>
      <c r="AG10" s="323"/>
      <c r="AH10" s="329" t="s">
        <v>34</v>
      </c>
      <c r="AI10" s="378" t="s">
        <v>927</v>
      </c>
      <c r="AJ10" s="377"/>
      <c r="AK10" s="268"/>
      <c r="AL10" s="241"/>
    </row>
    <row r="11" spans="1:45" s="86" customFormat="1" ht="20.100000000000001" customHeight="1" x14ac:dyDescent="0.3">
      <c r="A11" s="322" t="s">
        <v>145</v>
      </c>
      <c r="B11" s="319" t="s">
        <v>879</v>
      </c>
      <c r="C11" s="65">
        <f>SUM(D11:L11)+SUM(X11:AG11)</f>
        <v>3</v>
      </c>
      <c r="D11" s="323"/>
      <c r="E11" s="323"/>
      <c r="F11" s="323"/>
      <c r="G11" s="323"/>
      <c r="H11" s="323">
        <v>3</v>
      </c>
      <c r="I11" s="323"/>
      <c r="J11" s="323"/>
      <c r="K11" s="323"/>
      <c r="L11" s="335"/>
      <c r="M11" s="323"/>
      <c r="N11" s="323"/>
      <c r="O11" s="323"/>
      <c r="P11" s="323"/>
      <c r="Q11" s="323"/>
      <c r="R11" s="323"/>
      <c r="S11" s="323"/>
      <c r="T11" s="323"/>
      <c r="U11" s="323"/>
      <c r="V11" s="323"/>
      <c r="W11" s="323"/>
      <c r="X11" s="323"/>
      <c r="Y11" s="323"/>
      <c r="Z11" s="323"/>
      <c r="AA11" s="323"/>
      <c r="AB11" s="323"/>
      <c r="AC11" s="323"/>
      <c r="AD11" s="323"/>
      <c r="AE11" s="323"/>
      <c r="AF11" s="323"/>
      <c r="AG11" s="323"/>
      <c r="AH11" s="329" t="s">
        <v>34</v>
      </c>
      <c r="AI11" s="379"/>
      <c r="AJ11" s="396"/>
      <c r="AK11" s="268"/>
      <c r="AL11" s="241"/>
      <c r="AS11" s="98"/>
    </row>
    <row r="12" spans="1:45" s="89" customFormat="1" ht="20.100000000000001" customHeight="1" x14ac:dyDescent="0.3">
      <c r="A12" s="326">
        <v>2</v>
      </c>
      <c r="B12" s="321" t="s">
        <v>103</v>
      </c>
      <c r="C12" s="314">
        <f>SUM(D12:L12)+SUM(X12:AG12)</f>
        <v>0.06</v>
      </c>
      <c r="D12" s="315">
        <f t="shared" ref="D12:AG12" si="2">SUM(D13)</f>
        <v>0</v>
      </c>
      <c r="E12" s="335">
        <f t="shared" si="2"/>
        <v>0</v>
      </c>
      <c r="F12" s="335">
        <f t="shared" si="2"/>
        <v>0</v>
      </c>
      <c r="G12" s="335">
        <f t="shared" si="2"/>
        <v>0</v>
      </c>
      <c r="H12" s="335">
        <f t="shared" si="2"/>
        <v>0</v>
      </c>
      <c r="I12" s="335">
        <f t="shared" si="2"/>
        <v>0</v>
      </c>
      <c r="J12" s="335">
        <f t="shared" si="2"/>
        <v>0</v>
      </c>
      <c r="K12" s="335">
        <f t="shared" si="2"/>
        <v>0</v>
      </c>
      <c r="L12" s="335">
        <f t="shared" si="2"/>
        <v>0</v>
      </c>
      <c r="M12" s="335">
        <f t="shared" si="2"/>
        <v>0</v>
      </c>
      <c r="N12" s="335">
        <f t="shared" si="2"/>
        <v>0</v>
      </c>
      <c r="O12" s="335">
        <f t="shared" si="2"/>
        <v>0</v>
      </c>
      <c r="P12" s="335">
        <f t="shared" si="2"/>
        <v>0</v>
      </c>
      <c r="Q12" s="335">
        <f t="shared" si="2"/>
        <v>0</v>
      </c>
      <c r="R12" s="335">
        <f t="shared" si="2"/>
        <v>0</v>
      </c>
      <c r="S12" s="335">
        <f t="shared" si="2"/>
        <v>0</v>
      </c>
      <c r="T12" s="335">
        <f t="shared" si="2"/>
        <v>0</v>
      </c>
      <c r="U12" s="335">
        <f t="shared" si="2"/>
        <v>0</v>
      </c>
      <c r="V12" s="335">
        <f t="shared" si="2"/>
        <v>0</v>
      </c>
      <c r="W12" s="335">
        <f t="shared" si="2"/>
        <v>0</v>
      </c>
      <c r="X12" s="335">
        <f t="shared" si="2"/>
        <v>0</v>
      </c>
      <c r="Y12" s="335">
        <f t="shared" si="2"/>
        <v>0</v>
      </c>
      <c r="Z12" s="335">
        <f t="shared" si="2"/>
        <v>0</v>
      </c>
      <c r="AA12" s="315">
        <f t="shared" si="2"/>
        <v>0.06</v>
      </c>
      <c r="AB12" s="335">
        <f t="shared" si="2"/>
        <v>0</v>
      </c>
      <c r="AC12" s="335">
        <f t="shared" si="2"/>
        <v>0</v>
      </c>
      <c r="AD12" s="335">
        <f t="shared" si="2"/>
        <v>0</v>
      </c>
      <c r="AE12" s="335">
        <f t="shared" si="2"/>
        <v>0</v>
      </c>
      <c r="AF12" s="335">
        <f t="shared" si="2"/>
        <v>0</v>
      </c>
      <c r="AG12" s="335">
        <f t="shared" si="2"/>
        <v>0</v>
      </c>
      <c r="AH12" s="331"/>
      <c r="AI12" s="404"/>
      <c r="AJ12" s="362"/>
      <c r="AK12" s="273"/>
      <c r="AL12" s="243"/>
      <c r="AR12" s="89" t="s">
        <v>642</v>
      </c>
      <c r="AS12" s="356"/>
    </row>
    <row r="13" spans="1:45" s="86" customFormat="1" ht="20.100000000000001" customHeight="1" x14ac:dyDescent="0.25">
      <c r="A13" s="322" t="s">
        <v>130</v>
      </c>
      <c r="B13" s="327" t="s">
        <v>925</v>
      </c>
      <c r="C13" s="65">
        <f>SUM(D13:L13)+SUM(X13:AG13)</f>
        <v>0.06</v>
      </c>
      <c r="D13" s="65"/>
      <c r="E13" s="65"/>
      <c r="F13" s="65"/>
      <c r="G13" s="323"/>
      <c r="H13" s="323"/>
      <c r="I13" s="323"/>
      <c r="J13" s="323"/>
      <c r="K13" s="323"/>
      <c r="L13" s="335">
        <f t="shared" si="0"/>
        <v>0</v>
      </c>
      <c r="M13" s="323"/>
      <c r="N13" s="323"/>
      <c r="O13" s="323"/>
      <c r="P13" s="323"/>
      <c r="Q13" s="323"/>
      <c r="R13" s="323"/>
      <c r="S13" s="323"/>
      <c r="T13" s="323"/>
      <c r="U13" s="323"/>
      <c r="V13" s="323"/>
      <c r="W13" s="323"/>
      <c r="X13" s="323"/>
      <c r="Y13" s="323"/>
      <c r="Z13" s="323"/>
      <c r="AA13" s="323">
        <v>0.06</v>
      </c>
      <c r="AB13" s="323"/>
      <c r="AC13" s="323"/>
      <c r="AD13" s="323"/>
      <c r="AE13" s="323"/>
      <c r="AF13" s="323"/>
      <c r="AG13" s="323"/>
      <c r="AH13" s="65" t="s">
        <v>207</v>
      </c>
      <c r="AI13" s="379" t="s">
        <v>928</v>
      </c>
      <c r="AJ13" s="274" t="s">
        <v>5</v>
      </c>
      <c r="AK13" s="244" t="s">
        <v>159</v>
      </c>
      <c r="AL13" s="241"/>
      <c r="AR13" s="86" t="s">
        <v>642</v>
      </c>
      <c r="AS13" s="98" t="s">
        <v>642</v>
      </c>
    </row>
    <row r="14" spans="1:45" ht="39" x14ac:dyDescent="0.3">
      <c r="A14" s="324" t="s">
        <v>183</v>
      </c>
      <c r="B14" s="325" t="s">
        <v>184</v>
      </c>
      <c r="C14" s="323"/>
      <c r="D14" s="323"/>
      <c r="E14" s="323"/>
      <c r="F14" s="323"/>
      <c r="G14" s="323"/>
      <c r="H14" s="65"/>
      <c r="I14" s="65"/>
      <c r="J14" s="323"/>
      <c r="K14" s="323"/>
      <c r="L14" s="335">
        <f t="shared" si="0"/>
        <v>0</v>
      </c>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79"/>
      <c r="AJ14" s="274"/>
      <c r="AK14" s="268"/>
      <c r="AL14" s="241"/>
    </row>
    <row r="15" spans="1:45" ht="39" x14ac:dyDescent="0.3">
      <c r="A15" s="324" t="s">
        <v>296</v>
      </c>
      <c r="B15" s="325" t="s">
        <v>295</v>
      </c>
      <c r="C15" s="323"/>
      <c r="D15" s="323"/>
      <c r="E15" s="323"/>
      <c r="F15" s="323"/>
      <c r="G15" s="323"/>
      <c r="H15" s="65"/>
      <c r="I15" s="65"/>
      <c r="J15" s="323"/>
      <c r="K15" s="323"/>
      <c r="L15" s="335">
        <f t="shared" si="0"/>
        <v>0</v>
      </c>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79"/>
      <c r="AJ15" s="274"/>
      <c r="AK15" s="268"/>
      <c r="AL15" s="241"/>
    </row>
    <row r="16" spans="1:45" s="89" customFormat="1" ht="26.25" customHeight="1" x14ac:dyDescent="0.3">
      <c r="A16" s="326">
        <v>1</v>
      </c>
      <c r="B16" s="248" t="s">
        <v>152</v>
      </c>
      <c r="C16" s="314">
        <f>SUM(D16:L16)+SUM(X16:AG16)</f>
        <v>201.8</v>
      </c>
      <c r="D16" s="314">
        <f t="shared" ref="D16:AG16" si="3">D17</f>
        <v>8.9</v>
      </c>
      <c r="E16" s="314">
        <f t="shared" si="3"/>
        <v>77.209999999999994</v>
      </c>
      <c r="F16" s="314">
        <f t="shared" si="3"/>
        <v>35.369999999999997</v>
      </c>
      <c r="G16" s="314">
        <f t="shared" si="3"/>
        <v>5</v>
      </c>
      <c r="H16" s="314">
        <f t="shared" si="3"/>
        <v>49.45</v>
      </c>
      <c r="I16" s="314">
        <f t="shared" si="3"/>
        <v>0</v>
      </c>
      <c r="J16" s="314">
        <f t="shared" si="3"/>
        <v>0</v>
      </c>
      <c r="K16" s="314">
        <f t="shared" si="3"/>
        <v>0</v>
      </c>
      <c r="L16" s="314">
        <f t="shared" si="3"/>
        <v>0</v>
      </c>
      <c r="M16" s="314">
        <f t="shared" si="3"/>
        <v>0</v>
      </c>
      <c r="N16" s="314">
        <f t="shared" si="3"/>
        <v>0</v>
      </c>
      <c r="O16" s="314">
        <f t="shared" si="3"/>
        <v>0</v>
      </c>
      <c r="P16" s="314">
        <f t="shared" si="3"/>
        <v>0</v>
      </c>
      <c r="Q16" s="314">
        <f t="shared" si="3"/>
        <v>0</v>
      </c>
      <c r="R16" s="314">
        <f t="shared" si="3"/>
        <v>0</v>
      </c>
      <c r="S16" s="314">
        <f t="shared" si="3"/>
        <v>0</v>
      </c>
      <c r="T16" s="314">
        <f t="shared" si="3"/>
        <v>0</v>
      </c>
      <c r="U16" s="314">
        <f t="shared" si="3"/>
        <v>0</v>
      </c>
      <c r="V16" s="314">
        <f t="shared" si="3"/>
        <v>0</v>
      </c>
      <c r="W16" s="314">
        <f t="shared" si="3"/>
        <v>0</v>
      </c>
      <c r="X16" s="314">
        <f t="shared" si="3"/>
        <v>0</v>
      </c>
      <c r="Y16" s="314">
        <f t="shared" si="3"/>
        <v>0</v>
      </c>
      <c r="Z16" s="314">
        <f t="shared" si="3"/>
        <v>0</v>
      </c>
      <c r="AA16" s="314">
        <f t="shared" si="3"/>
        <v>0</v>
      </c>
      <c r="AB16" s="314">
        <f t="shared" si="3"/>
        <v>0</v>
      </c>
      <c r="AC16" s="314">
        <f t="shared" si="3"/>
        <v>0</v>
      </c>
      <c r="AD16" s="314">
        <f t="shared" si="3"/>
        <v>0</v>
      </c>
      <c r="AE16" s="314">
        <f t="shared" si="3"/>
        <v>5</v>
      </c>
      <c r="AF16" s="314">
        <f t="shared" si="3"/>
        <v>1.7</v>
      </c>
      <c r="AG16" s="314">
        <f t="shared" si="3"/>
        <v>19.170000000000002</v>
      </c>
      <c r="AH16" s="314"/>
      <c r="AI16" s="404"/>
      <c r="AJ16" s="362"/>
      <c r="AK16" s="273"/>
      <c r="AL16" s="243"/>
      <c r="AS16" s="356"/>
    </row>
    <row r="17" spans="1:45" s="89" customFormat="1" ht="20.100000000000001" customHeight="1" x14ac:dyDescent="0.3">
      <c r="A17" s="40" t="s">
        <v>129</v>
      </c>
      <c r="B17" s="328" t="s">
        <v>185</v>
      </c>
      <c r="C17" s="314">
        <f>SUM(D17:L17)+SUM(X17:AG17)</f>
        <v>201.8</v>
      </c>
      <c r="D17" s="315">
        <f>SUM(D18:D19)</f>
        <v>8.9</v>
      </c>
      <c r="E17" s="315">
        <f t="shared" ref="E17:AG17" si="4">SUM(E18:E19)</f>
        <v>77.209999999999994</v>
      </c>
      <c r="F17" s="315">
        <f t="shared" si="4"/>
        <v>35.369999999999997</v>
      </c>
      <c r="G17" s="315">
        <f t="shared" si="4"/>
        <v>5</v>
      </c>
      <c r="H17" s="315">
        <f t="shared" si="4"/>
        <v>49.45</v>
      </c>
      <c r="I17" s="315">
        <f t="shared" si="4"/>
        <v>0</v>
      </c>
      <c r="J17" s="315">
        <f t="shared" si="4"/>
        <v>0</v>
      </c>
      <c r="K17" s="315">
        <f t="shared" si="4"/>
        <v>0</v>
      </c>
      <c r="L17" s="315">
        <f t="shared" si="4"/>
        <v>0</v>
      </c>
      <c r="M17" s="315">
        <f t="shared" si="4"/>
        <v>0</v>
      </c>
      <c r="N17" s="315">
        <f t="shared" si="4"/>
        <v>0</v>
      </c>
      <c r="O17" s="315">
        <f t="shared" si="4"/>
        <v>0</v>
      </c>
      <c r="P17" s="315">
        <f t="shared" si="4"/>
        <v>0</v>
      </c>
      <c r="Q17" s="315">
        <f t="shared" si="4"/>
        <v>0</v>
      </c>
      <c r="R17" s="315">
        <f t="shared" si="4"/>
        <v>0</v>
      </c>
      <c r="S17" s="315">
        <f t="shared" si="4"/>
        <v>0</v>
      </c>
      <c r="T17" s="315">
        <f t="shared" si="4"/>
        <v>0</v>
      </c>
      <c r="U17" s="315">
        <f t="shared" si="4"/>
        <v>0</v>
      </c>
      <c r="V17" s="315">
        <f t="shared" si="4"/>
        <v>0</v>
      </c>
      <c r="W17" s="315">
        <f t="shared" si="4"/>
        <v>0</v>
      </c>
      <c r="X17" s="315">
        <f t="shared" si="4"/>
        <v>0</v>
      </c>
      <c r="Y17" s="315">
        <f t="shared" si="4"/>
        <v>0</v>
      </c>
      <c r="Z17" s="315">
        <f t="shared" si="4"/>
        <v>0</v>
      </c>
      <c r="AA17" s="315">
        <f t="shared" si="4"/>
        <v>0</v>
      </c>
      <c r="AB17" s="315">
        <f t="shared" si="4"/>
        <v>0</v>
      </c>
      <c r="AC17" s="315">
        <f t="shared" si="4"/>
        <v>0</v>
      </c>
      <c r="AD17" s="315">
        <f t="shared" si="4"/>
        <v>0</v>
      </c>
      <c r="AE17" s="315">
        <f t="shared" si="4"/>
        <v>5</v>
      </c>
      <c r="AF17" s="315">
        <f t="shared" si="4"/>
        <v>1.7</v>
      </c>
      <c r="AG17" s="315">
        <f t="shared" si="4"/>
        <v>19.170000000000002</v>
      </c>
      <c r="AH17" s="315"/>
      <c r="AI17" s="404"/>
      <c r="AJ17" s="362"/>
      <c r="AK17" s="273"/>
      <c r="AL17" s="243"/>
      <c r="AR17" s="89" t="s">
        <v>642</v>
      </c>
      <c r="AS17" s="356"/>
    </row>
    <row r="18" spans="1:45" s="86" customFormat="1" ht="60" customHeight="1" x14ac:dyDescent="0.3">
      <c r="A18" s="329" t="s">
        <v>262</v>
      </c>
      <c r="B18" s="327" t="s">
        <v>884</v>
      </c>
      <c r="C18" s="65">
        <f>SUM(D18:L18)+SUM(X18:AG18)</f>
        <v>189</v>
      </c>
      <c r="D18" s="323">
        <v>8</v>
      </c>
      <c r="E18" s="323">
        <v>77</v>
      </c>
      <c r="F18" s="323">
        <v>35</v>
      </c>
      <c r="G18" s="323">
        <v>5</v>
      </c>
      <c r="H18" s="323">
        <v>45</v>
      </c>
      <c r="I18" s="65"/>
      <c r="J18" s="323"/>
      <c r="K18" s="323"/>
      <c r="L18" s="335">
        <f t="shared" si="0"/>
        <v>0</v>
      </c>
      <c r="M18" s="323"/>
      <c r="N18" s="323"/>
      <c r="O18" s="323"/>
      <c r="P18" s="323"/>
      <c r="Q18" s="323"/>
      <c r="R18" s="323"/>
      <c r="S18" s="323"/>
      <c r="T18" s="323"/>
      <c r="U18" s="323"/>
      <c r="V18" s="323"/>
      <c r="W18" s="323"/>
      <c r="X18" s="323"/>
      <c r="Y18" s="323"/>
      <c r="Z18" s="323"/>
      <c r="AA18" s="323"/>
      <c r="AB18" s="323"/>
      <c r="AC18" s="323"/>
      <c r="AD18" s="323"/>
      <c r="AE18" s="323">
        <v>4</v>
      </c>
      <c r="AF18" s="323"/>
      <c r="AG18" s="323">
        <v>15</v>
      </c>
      <c r="AH18" s="346" t="s">
        <v>494</v>
      </c>
      <c r="AI18" s="380" t="s">
        <v>619</v>
      </c>
      <c r="AJ18" s="274"/>
      <c r="AK18" s="268"/>
      <c r="AL18" s="241"/>
      <c r="AR18" s="86" t="s">
        <v>642</v>
      </c>
      <c r="AS18" s="98" t="s">
        <v>642</v>
      </c>
    </row>
    <row r="19" spans="1:45" s="86" customFormat="1" ht="20.100000000000001" customHeight="1" x14ac:dyDescent="0.3">
      <c r="A19" s="329" t="s">
        <v>263</v>
      </c>
      <c r="B19" s="52" t="s">
        <v>887</v>
      </c>
      <c r="C19" s="65">
        <f>SUM(D19:L19)+SUM(X19:AG19)</f>
        <v>12.8</v>
      </c>
      <c r="D19" s="323">
        <v>0.9</v>
      </c>
      <c r="E19" s="323">
        <v>0.21</v>
      </c>
      <c r="F19" s="323">
        <v>0.37</v>
      </c>
      <c r="G19" s="323"/>
      <c r="H19" s="323">
        <v>4.45</v>
      </c>
      <c r="I19" s="65"/>
      <c r="J19" s="323"/>
      <c r="K19" s="323"/>
      <c r="L19" s="335"/>
      <c r="M19" s="323"/>
      <c r="N19" s="323"/>
      <c r="O19" s="323"/>
      <c r="P19" s="323"/>
      <c r="Q19" s="323"/>
      <c r="R19" s="323"/>
      <c r="S19" s="323"/>
      <c r="T19" s="323"/>
      <c r="U19" s="323"/>
      <c r="V19" s="323"/>
      <c r="W19" s="323"/>
      <c r="X19" s="323"/>
      <c r="Y19" s="323"/>
      <c r="Z19" s="323"/>
      <c r="AA19" s="323"/>
      <c r="AB19" s="323"/>
      <c r="AC19" s="323"/>
      <c r="AD19" s="323"/>
      <c r="AE19" s="323">
        <v>1</v>
      </c>
      <c r="AF19" s="323">
        <v>1.7</v>
      </c>
      <c r="AG19" s="323">
        <v>4.17</v>
      </c>
      <c r="AH19" s="341" t="s">
        <v>43</v>
      </c>
      <c r="AI19" s="381" t="s">
        <v>794</v>
      </c>
      <c r="AJ19" s="274"/>
      <c r="AK19" s="268"/>
      <c r="AL19" s="241"/>
      <c r="AS19" s="98" t="s">
        <v>642</v>
      </c>
    </row>
    <row r="20" spans="1:45" s="104" customFormat="1" ht="39" x14ac:dyDescent="0.3">
      <c r="A20" s="324" t="s">
        <v>297</v>
      </c>
      <c r="B20" s="330" t="s">
        <v>107</v>
      </c>
      <c r="C20" s="342"/>
      <c r="D20" s="331"/>
      <c r="E20" s="331"/>
      <c r="F20" s="331"/>
      <c r="G20" s="331"/>
      <c r="H20" s="331"/>
      <c r="I20" s="342"/>
      <c r="J20" s="331"/>
      <c r="K20" s="331"/>
      <c r="L20" s="335">
        <f t="shared" si="0"/>
        <v>0</v>
      </c>
      <c r="M20" s="331"/>
      <c r="N20" s="331"/>
      <c r="O20" s="331"/>
      <c r="P20" s="331"/>
      <c r="Q20" s="331"/>
      <c r="R20" s="331"/>
      <c r="S20" s="331"/>
      <c r="T20" s="331"/>
      <c r="U20" s="331"/>
      <c r="V20" s="331"/>
      <c r="W20" s="331"/>
      <c r="X20" s="331"/>
      <c r="Y20" s="331"/>
      <c r="Z20" s="331"/>
      <c r="AA20" s="331"/>
      <c r="AB20" s="331"/>
      <c r="AC20" s="331"/>
      <c r="AD20" s="331"/>
      <c r="AE20" s="331"/>
      <c r="AF20" s="331"/>
      <c r="AG20" s="331"/>
      <c r="AH20" s="346"/>
      <c r="AI20" s="381"/>
      <c r="AJ20" s="275"/>
      <c r="AK20" s="276"/>
      <c r="AL20" s="277"/>
      <c r="AS20" s="355"/>
    </row>
    <row r="21" spans="1:45" s="89" customFormat="1" ht="20.100000000000001" customHeight="1" x14ac:dyDescent="0.3">
      <c r="A21" s="326">
        <v>1</v>
      </c>
      <c r="B21" s="328" t="s">
        <v>211</v>
      </c>
      <c r="C21" s="314">
        <f t="shared" ref="C21:C24" si="5">SUM(D21:L21)+SUM(X21:AG21)</f>
        <v>17</v>
      </c>
      <c r="D21" s="314">
        <f t="shared" ref="D21:AG21" si="6">SUM(D22:D22)</f>
        <v>0</v>
      </c>
      <c r="E21" s="314">
        <f t="shared" si="6"/>
        <v>0</v>
      </c>
      <c r="F21" s="314">
        <f t="shared" si="6"/>
        <v>0</v>
      </c>
      <c r="G21" s="314">
        <f t="shared" si="6"/>
        <v>0</v>
      </c>
      <c r="H21" s="314">
        <f t="shared" si="6"/>
        <v>17</v>
      </c>
      <c r="I21" s="314">
        <f t="shared" si="6"/>
        <v>0</v>
      </c>
      <c r="J21" s="314">
        <f t="shared" si="6"/>
        <v>0</v>
      </c>
      <c r="K21" s="314">
        <f t="shared" si="6"/>
        <v>0</v>
      </c>
      <c r="L21" s="314">
        <f t="shared" si="6"/>
        <v>0</v>
      </c>
      <c r="M21" s="314">
        <f t="shared" si="6"/>
        <v>0</v>
      </c>
      <c r="N21" s="314">
        <f t="shared" si="6"/>
        <v>0</v>
      </c>
      <c r="O21" s="314">
        <f t="shared" si="6"/>
        <v>0</v>
      </c>
      <c r="P21" s="314">
        <f t="shared" si="6"/>
        <v>0</v>
      </c>
      <c r="Q21" s="314">
        <f t="shared" si="6"/>
        <v>0</v>
      </c>
      <c r="R21" s="314">
        <f t="shared" si="6"/>
        <v>0</v>
      </c>
      <c r="S21" s="314">
        <f t="shared" si="6"/>
        <v>0</v>
      </c>
      <c r="T21" s="314">
        <f t="shared" si="6"/>
        <v>0</v>
      </c>
      <c r="U21" s="314">
        <f t="shared" si="6"/>
        <v>0</v>
      </c>
      <c r="V21" s="314">
        <f t="shared" si="6"/>
        <v>0</v>
      </c>
      <c r="W21" s="314">
        <f t="shared" si="6"/>
        <v>0</v>
      </c>
      <c r="X21" s="314">
        <f t="shared" si="6"/>
        <v>0</v>
      </c>
      <c r="Y21" s="314">
        <f t="shared" si="6"/>
        <v>0</v>
      </c>
      <c r="Z21" s="314">
        <f t="shared" si="6"/>
        <v>0</v>
      </c>
      <c r="AA21" s="314">
        <f t="shared" si="6"/>
        <v>0</v>
      </c>
      <c r="AB21" s="314">
        <f t="shared" si="6"/>
        <v>0</v>
      </c>
      <c r="AC21" s="314">
        <f t="shared" si="6"/>
        <v>0</v>
      </c>
      <c r="AD21" s="314">
        <f t="shared" si="6"/>
        <v>0</v>
      </c>
      <c r="AE21" s="314">
        <f t="shared" si="6"/>
        <v>0</v>
      </c>
      <c r="AF21" s="314">
        <f t="shared" si="6"/>
        <v>0</v>
      </c>
      <c r="AG21" s="314">
        <f t="shared" si="6"/>
        <v>0</v>
      </c>
      <c r="AH21" s="314"/>
      <c r="AI21" s="381"/>
      <c r="AJ21" s="362"/>
      <c r="AK21" s="273"/>
      <c r="AL21" s="243"/>
      <c r="AR21" s="89" t="s">
        <v>642</v>
      </c>
      <c r="AS21" s="356"/>
    </row>
    <row r="22" spans="1:45" s="90" customFormat="1" ht="20.100000000000001" customHeight="1" x14ac:dyDescent="0.3">
      <c r="A22" s="322" t="s">
        <v>129</v>
      </c>
      <c r="B22" s="318" t="s">
        <v>886</v>
      </c>
      <c r="C22" s="65">
        <f t="shared" si="5"/>
        <v>17</v>
      </c>
      <c r="D22" s="65"/>
      <c r="E22" s="65"/>
      <c r="F22" s="65"/>
      <c r="G22" s="323"/>
      <c r="H22" s="323">
        <v>17</v>
      </c>
      <c r="I22" s="323"/>
      <c r="J22" s="323"/>
      <c r="K22" s="323"/>
      <c r="L22" s="335">
        <f t="shared" si="0"/>
        <v>0</v>
      </c>
      <c r="M22" s="323"/>
      <c r="N22" s="323"/>
      <c r="O22" s="323"/>
      <c r="P22" s="323"/>
      <c r="Q22" s="323"/>
      <c r="R22" s="323"/>
      <c r="S22" s="323"/>
      <c r="T22" s="323"/>
      <c r="U22" s="323"/>
      <c r="V22" s="323"/>
      <c r="W22" s="323"/>
      <c r="X22" s="323"/>
      <c r="Y22" s="323"/>
      <c r="Z22" s="323"/>
      <c r="AA22" s="323"/>
      <c r="AB22" s="323"/>
      <c r="AC22" s="323"/>
      <c r="AD22" s="323"/>
      <c r="AE22" s="323"/>
      <c r="AF22" s="323"/>
      <c r="AG22" s="323"/>
      <c r="AH22" s="329" t="s">
        <v>36</v>
      </c>
      <c r="AI22" s="381" t="s">
        <v>929</v>
      </c>
      <c r="AJ22" s="274"/>
      <c r="AK22" s="268"/>
      <c r="AL22" s="241"/>
      <c r="AR22" s="86" t="s">
        <v>642</v>
      </c>
      <c r="AS22" s="353" t="s">
        <v>642</v>
      </c>
    </row>
    <row r="23" spans="1:45" s="89" customFormat="1" ht="20.100000000000001" customHeight="1" x14ac:dyDescent="0.3">
      <c r="A23" s="326">
        <v>2</v>
      </c>
      <c r="B23" s="332" t="s">
        <v>216</v>
      </c>
      <c r="C23" s="314">
        <f t="shared" si="5"/>
        <v>7.1</v>
      </c>
      <c r="D23" s="314">
        <f t="shared" ref="D23:AG23" si="7">SUM(D24:D24)</f>
        <v>0</v>
      </c>
      <c r="E23" s="314">
        <f t="shared" si="7"/>
        <v>0</v>
      </c>
      <c r="F23" s="314">
        <f t="shared" si="7"/>
        <v>0</v>
      </c>
      <c r="G23" s="314">
        <f t="shared" si="7"/>
        <v>0</v>
      </c>
      <c r="H23" s="314">
        <f t="shared" si="7"/>
        <v>7.1</v>
      </c>
      <c r="I23" s="314">
        <f t="shared" si="7"/>
        <v>0</v>
      </c>
      <c r="J23" s="314">
        <f t="shared" si="7"/>
        <v>0</v>
      </c>
      <c r="K23" s="314">
        <f t="shared" si="7"/>
        <v>0</v>
      </c>
      <c r="L23" s="314">
        <f t="shared" si="7"/>
        <v>0</v>
      </c>
      <c r="M23" s="314">
        <f t="shared" si="7"/>
        <v>0</v>
      </c>
      <c r="N23" s="314">
        <f t="shared" si="7"/>
        <v>0</v>
      </c>
      <c r="O23" s="314">
        <f t="shared" si="7"/>
        <v>0</v>
      </c>
      <c r="P23" s="314">
        <f t="shared" si="7"/>
        <v>0</v>
      </c>
      <c r="Q23" s="314">
        <f t="shared" si="7"/>
        <v>0</v>
      </c>
      <c r="R23" s="314">
        <f t="shared" si="7"/>
        <v>0</v>
      </c>
      <c r="S23" s="314">
        <f t="shared" si="7"/>
        <v>0</v>
      </c>
      <c r="T23" s="314">
        <f t="shared" si="7"/>
        <v>0</v>
      </c>
      <c r="U23" s="314">
        <f t="shared" si="7"/>
        <v>0</v>
      </c>
      <c r="V23" s="314">
        <f t="shared" si="7"/>
        <v>0</v>
      </c>
      <c r="W23" s="314">
        <f t="shared" si="7"/>
        <v>0</v>
      </c>
      <c r="X23" s="314">
        <f t="shared" si="7"/>
        <v>0</v>
      </c>
      <c r="Y23" s="314">
        <f t="shared" si="7"/>
        <v>0</v>
      </c>
      <c r="Z23" s="314">
        <f t="shared" si="7"/>
        <v>0</v>
      </c>
      <c r="AA23" s="314">
        <f t="shared" si="7"/>
        <v>0</v>
      </c>
      <c r="AB23" s="314">
        <f t="shared" si="7"/>
        <v>0</v>
      </c>
      <c r="AC23" s="314">
        <f t="shared" si="7"/>
        <v>0</v>
      </c>
      <c r="AD23" s="314">
        <f t="shared" si="7"/>
        <v>0</v>
      </c>
      <c r="AE23" s="314">
        <f t="shared" si="7"/>
        <v>0</v>
      </c>
      <c r="AF23" s="314">
        <f t="shared" si="7"/>
        <v>0</v>
      </c>
      <c r="AG23" s="314">
        <f t="shared" si="7"/>
        <v>0</v>
      </c>
      <c r="AH23" s="314"/>
      <c r="AI23" s="404"/>
      <c r="AJ23" s="362"/>
      <c r="AK23" s="273"/>
      <c r="AL23" s="243"/>
      <c r="AR23" s="89" t="s">
        <v>642</v>
      </c>
      <c r="AS23" s="356"/>
    </row>
    <row r="24" spans="1:45" s="90" customFormat="1" ht="20.100000000000001" customHeight="1" x14ac:dyDescent="0.3">
      <c r="A24" s="322" t="s">
        <v>130</v>
      </c>
      <c r="B24" s="319" t="s">
        <v>885</v>
      </c>
      <c r="C24" s="65">
        <f t="shared" si="5"/>
        <v>7.1</v>
      </c>
      <c r="D24" s="65"/>
      <c r="E24" s="65"/>
      <c r="F24" s="65"/>
      <c r="G24" s="323"/>
      <c r="H24" s="323">
        <v>7.1</v>
      </c>
      <c r="I24" s="323"/>
      <c r="J24" s="323"/>
      <c r="K24" s="323"/>
      <c r="L24" s="335"/>
      <c r="M24" s="323"/>
      <c r="N24" s="323"/>
      <c r="O24" s="323"/>
      <c r="P24" s="323"/>
      <c r="Q24" s="323"/>
      <c r="R24" s="323"/>
      <c r="S24" s="323"/>
      <c r="T24" s="323"/>
      <c r="U24" s="323"/>
      <c r="V24" s="323"/>
      <c r="W24" s="323"/>
      <c r="X24" s="323"/>
      <c r="Y24" s="323"/>
      <c r="Z24" s="323"/>
      <c r="AA24" s="323"/>
      <c r="AB24" s="323"/>
      <c r="AC24" s="323"/>
      <c r="AD24" s="323"/>
      <c r="AE24" s="323"/>
      <c r="AF24" s="323"/>
      <c r="AG24" s="323"/>
      <c r="AH24" s="342" t="s">
        <v>320</v>
      </c>
      <c r="AI24" s="380" t="s">
        <v>765</v>
      </c>
      <c r="AJ24" s="274"/>
      <c r="AK24" s="268"/>
      <c r="AL24" s="241"/>
      <c r="AR24" s="86" t="s">
        <v>642</v>
      </c>
      <c r="AS24" s="353"/>
    </row>
    <row r="25" spans="1:45" ht="20.100000000000001" customHeight="1" x14ac:dyDescent="0.3">
      <c r="A25" s="320" t="s">
        <v>132</v>
      </c>
      <c r="B25" s="321" t="s">
        <v>105</v>
      </c>
      <c r="C25" s="323"/>
      <c r="D25" s="65"/>
      <c r="E25" s="65"/>
      <c r="F25" s="65"/>
      <c r="G25" s="323"/>
      <c r="H25" s="323"/>
      <c r="I25" s="323"/>
      <c r="J25" s="323"/>
      <c r="K25" s="323"/>
      <c r="L25" s="335">
        <f t="shared" si="0"/>
        <v>0</v>
      </c>
      <c r="M25" s="323"/>
      <c r="N25" s="323"/>
      <c r="O25" s="323"/>
      <c r="P25" s="323"/>
      <c r="Q25" s="323"/>
      <c r="R25" s="323"/>
      <c r="S25" s="323"/>
      <c r="T25" s="323"/>
      <c r="U25" s="323"/>
      <c r="V25" s="323"/>
      <c r="W25" s="323"/>
      <c r="X25" s="323"/>
      <c r="Y25" s="323"/>
      <c r="Z25" s="323"/>
      <c r="AA25" s="323"/>
      <c r="AB25" s="323"/>
      <c r="AC25" s="323"/>
      <c r="AD25" s="323"/>
      <c r="AE25" s="323"/>
      <c r="AF25" s="323"/>
      <c r="AG25" s="323"/>
      <c r="AH25" s="65"/>
      <c r="AI25" s="379"/>
      <c r="AJ25" s="274"/>
      <c r="AK25" s="268"/>
      <c r="AL25" s="241"/>
    </row>
    <row r="26" spans="1:45" ht="39" x14ac:dyDescent="0.3">
      <c r="A26" s="324" t="s">
        <v>133</v>
      </c>
      <c r="B26" s="333" t="s">
        <v>107</v>
      </c>
      <c r="C26" s="323"/>
      <c r="D26" s="65"/>
      <c r="E26" s="65"/>
      <c r="F26" s="65"/>
      <c r="G26" s="323"/>
      <c r="H26" s="323"/>
      <c r="I26" s="323"/>
      <c r="J26" s="323"/>
      <c r="K26" s="323"/>
      <c r="L26" s="335">
        <f t="shared" si="0"/>
        <v>0</v>
      </c>
      <c r="M26" s="323"/>
      <c r="N26" s="323"/>
      <c r="O26" s="323"/>
      <c r="P26" s="323"/>
      <c r="Q26" s="323"/>
      <c r="R26" s="323"/>
      <c r="S26" s="323"/>
      <c r="T26" s="323"/>
      <c r="U26" s="323"/>
      <c r="V26" s="323"/>
      <c r="W26" s="323"/>
      <c r="X26" s="323"/>
      <c r="Y26" s="323"/>
      <c r="Z26" s="323"/>
      <c r="AA26" s="323"/>
      <c r="AB26" s="323"/>
      <c r="AC26" s="323"/>
      <c r="AD26" s="323"/>
      <c r="AE26" s="323"/>
      <c r="AF26" s="323"/>
      <c r="AG26" s="323"/>
      <c r="AH26" s="65"/>
      <c r="AI26" s="379"/>
      <c r="AJ26" s="274"/>
      <c r="AK26" s="268"/>
      <c r="AL26" s="241"/>
    </row>
    <row r="27" spans="1:45" s="89" customFormat="1" ht="37.5" x14ac:dyDescent="0.3">
      <c r="A27" s="42">
        <v>1</v>
      </c>
      <c r="B27" s="328" t="s">
        <v>181</v>
      </c>
      <c r="C27" s="315">
        <f t="shared" ref="C27:M27" si="8">C28+C36+C38+C48+C45</f>
        <v>30</v>
      </c>
      <c r="D27" s="315">
        <f t="shared" si="8"/>
        <v>3.4899999999999998</v>
      </c>
      <c r="E27" s="315">
        <f t="shared" si="8"/>
        <v>3.4099999999999997</v>
      </c>
      <c r="F27" s="315">
        <f t="shared" si="8"/>
        <v>4.08</v>
      </c>
      <c r="G27" s="315">
        <f t="shared" si="8"/>
        <v>0</v>
      </c>
      <c r="H27" s="315">
        <f t="shared" si="8"/>
        <v>12.9</v>
      </c>
      <c r="I27" s="315">
        <f t="shared" si="8"/>
        <v>0</v>
      </c>
      <c r="J27" s="315">
        <f t="shared" si="8"/>
        <v>0</v>
      </c>
      <c r="K27" s="315">
        <f t="shared" si="8"/>
        <v>0</v>
      </c>
      <c r="L27" s="315">
        <f t="shared" si="8"/>
        <v>1.74</v>
      </c>
      <c r="M27" s="315">
        <f t="shared" si="8"/>
        <v>6.0000000000000005E-2</v>
      </c>
      <c r="N27" s="315">
        <f t="shared" ref="N27:W27" si="9">N28+N36+N38+N48+N45</f>
        <v>0.63</v>
      </c>
      <c r="O27" s="315">
        <f t="shared" si="9"/>
        <v>0</v>
      </c>
      <c r="P27" s="315">
        <f t="shared" si="9"/>
        <v>0</v>
      </c>
      <c r="Q27" s="315">
        <f t="shared" si="9"/>
        <v>0</v>
      </c>
      <c r="R27" s="315">
        <f t="shared" si="9"/>
        <v>0.13</v>
      </c>
      <c r="S27" s="315">
        <f t="shared" si="9"/>
        <v>0.37</v>
      </c>
      <c r="T27" s="315">
        <f t="shared" si="9"/>
        <v>7.0000000000000007E-2</v>
      </c>
      <c r="U27" s="315">
        <f t="shared" si="9"/>
        <v>0</v>
      </c>
      <c r="V27" s="315">
        <f t="shared" si="9"/>
        <v>0</v>
      </c>
      <c r="W27" s="315">
        <f t="shared" si="9"/>
        <v>0.44</v>
      </c>
      <c r="X27" s="315">
        <f>X28+X36+X38+X48+X45</f>
        <v>0.1</v>
      </c>
      <c r="Y27" s="315">
        <f>Y28+Y36+Y38+Y48+Y45</f>
        <v>0</v>
      </c>
      <c r="Z27" s="315">
        <f>Z28+Z36+Z38+Z48+Z45</f>
        <v>0.03</v>
      </c>
      <c r="AA27" s="315">
        <f t="shared" ref="AA27:AG27" si="10">AA28+AA36+AA38+AA48+AA45</f>
        <v>0</v>
      </c>
      <c r="AB27" s="315">
        <f t="shared" si="10"/>
        <v>0.02</v>
      </c>
      <c r="AC27" s="315">
        <f t="shared" si="10"/>
        <v>0.09</v>
      </c>
      <c r="AD27" s="315">
        <f t="shared" si="10"/>
        <v>0</v>
      </c>
      <c r="AE27" s="315">
        <f t="shared" si="10"/>
        <v>0</v>
      </c>
      <c r="AF27" s="315">
        <f t="shared" si="10"/>
        <v>0.5</v>
      </c>
      <c r="AG27" s="315">
        <f t="shared" si="10"/>
        <v>3.64</v>
      </c>
      <c r="AH27" s="315"/>
      <c r="AI27" s="404"/>
      <c r="AJ27" s="362"/>
      <c r="AK27" s="273"/>
      <c r="AL27" s="243"/>
      <c r="AS27" s="356"/>
    </row>
    <row r="28" spans="1:45" s="92" customFormat="1" ht="20.100000000000001" customHeight="1" x14ac:dyDescent="0.35">
      <c r="A28" s="334" t="s">
        <v>129</v>
      </c>
      <c r="B28" s="333" t="s">
        <v>53</v>
      </c>
      <c r="C28" s="348">
        <f t="shared" ref="C28:C37" si="11">SUM(D28:L28)+SUM(X28:AG28)</f>
        <v>26.07</v>
      </c>
      <c r="D28" s="335">
        <f t="shared" ref="D28:AG28" si="12">SUM(D29:D35)</f>
        <v>3.01</v>
      </c>
      <c r="E28" s="335">
        <f t="shared" si="12"/>
        <v>2.5099999999999998</v>
      </c>
      <c r="F28" s="335">
        <f t="shared" si="12"/>
        <v>3.2800000000000002</v>
      </c>
      <c r="G28" s="335">
        <f t="shared" si="12"/>
        <v>0</v>
      </c>
      <c r="H28" s="335">
        <f t="shared" si="12"/>
        <v>12.1</v>
      </c>
      <c r="I28" s="335">
        <f t="shared" si="12"/>
        <v>0</v>
      </c>
      <c r="J28" s="335">
        <f t="shared" si="12"/>
        <v>0</v>
      </c>
      <c r="K28" s="335">
        <f t="shared" si="12"/>
        <v>0</v>
      </c>
      <c r="L28" s="335">
        <f t="shared" si="12"/>
        <v>1</v>
      </c>
      <c r="M28" s="335">
        <f t="shared" si="12"/>
        <v>0</v>
      </c>
      <c r="N28" s="335">
        <f t="shared" si="12"/>
        <v>0.63</v>
      </c>
      <c r="O28" s="335">
        <f t="shared" si="12"/>
        <v>0</v>
      </c>
      <c r="P28" s="335">
        <f t="shared" si="12"/>
        <v>0</v>
      </c>
      <c r="Q28" s="335">
        <f t="shared" si="12"/>
        <v>0</v>
      </c>
      <c r="R28" s="335">
        <f t="shared" si="12"/>
        <v>0</v>
      </c>
      <c r="S28" s="335">
        <f t="shared" si="12"/>
        <v>0.37</v>
      </c>
      <c r="T28" s="335">
        <f t="shared" si="12"/>
        <v>0</v>
      </c>
      <c r="U28" s="335">
        <f t="shared" si="12"/>
        <v>0</v>
      </c>
      <c r="V28" s="335">
        <f t="shared" si="12"/>
        <v>0</v>
      </c>
      <c r="W28" s="335">
        <f t="shared" si="12"/>
        <v>0</v>
      </c>
      <c r="X28" s="335">
        <f t="shared" si="12"/>
        <v>0.1</v>
      </c>
      <c r="Y28" s="335">
        <f t="shared" si="12"/>
        <v>0</v>
      </c>
      <c r="Z28" s="335">
        <f t="shared" si="12"/>
        <v>0</v>
      </c>
      <c r="AA28" s="335">
        <f t="shared" si="12"/>
        <v>0</v>
      </c>
      <c r="AB28" s="335">
        <f t="shared" si="12"/>
        <v>0</v>
      </c>
      <c r="AC28" s="335">
        <f t="shared" si="12"/>
        <v>0.01</v>
      </c>
      <c r="AD28" s="335">
        <f t="shared" si="12"/>
        <v>0</v>
      </c>
      <c r="AE28" s="335">
        <f t="shared" si="12"/>
        <v>0</v>
      </c>
      <c r="AF28" s="335">
        <f t="shared" si="12"/>
        <v>0.5</v>
      </c>
      <c r="AG28" s="335">
        <f t="shared" si="12"/>
        <v>3.56</v>
      </c>
      <c r="AH28" s="331"/>
      <c r="AI28" s="385"/>
      <c r="AJ28" s="278"/>
      <c r="AK28" s="279"/>
      <c r="AL28" s="280"/>
      <c r="AR28" s="92" t="s">
        <v>642</v>
      </c>
      <c r="AS28" s="357"/>
    </row>
    <row r="29" spans="1:45" s="103" customFormat="1" ht="20.100000000000001" customHeight="1" x14ac:dyDescent="0.25">
      <c r="A29" s="336" t="s">
        <v>262</v>
      </c>
      <c r="B29" s="312" t="s">
        <v>855</v>
      </c>
      <c r="C29" s="65">
        <f t="shared" si="11"/>
        <v>0.66</v>
      </c>
      <c r="D29" s="323"/>
      <c r="E29" s="323">
        <v>0.3</v>
      </c>
      <c r="F29" s="323">
        <v>0.2</v>
      </c>
      <c r="G29" s="323"/>
      <c r="H29" s="323"/>
      <c r="I29" s="323"/>
      <c r="J29" s="323"/>
      <c r="K29" s="323"/>
      <c r="L29" s="335">
        <f t="shared" si="0"/>
        <v>0</v>
      </c>
      <c r="M29" s="323"/>
      <c r="N29" s="323"/>
      <c r="O29" s="323"/>
      <c r="P29" s="323"/>
      <c r="Q29" s="323"/>
      <c r="R29" s="323"/>
      <c r="S29" s="323"/>
      <c r="T29" s="323"/>
      <c r="U29" s="323"/>
      <c r="V29" s="323"/>
      <c r="W29" s="323"/>
      <c r="X29" s="323"/>
      <c r="Y29" s="323"/>
      <c r="Z29" s="323"/>
      <c r="AA29" s="323"/>
      <c r="AB29" s="323"/>
      <c r="AC29" s="323"/>
      <c r="AD29" s="323"/>
      <c r="AE29" s="323"/>
      <c r="AF29" s="323"/>
      <c r="AG29" s="323">
        <v>0.16</v>
      </c>
      <c r="AH29" s="341" t="s">
        <v>43</v>
      </c>
      <c r="AI29" s="382"/>
      <c r="AJ29" s="265" t="s">
        <v>8</v>
      </c>
      <c r="AK29" s="266"/>
      <c r="AL29" s="281"/>
      <c r="AR29" s="86" t="s">
        <v>642</v>
      </c>
      <c r="AS29" s="353"/>
    </row>
    <row r="30" spans="1:45" s="93" customFormat="1" ht="20.100000000000001" customHeight="1" x14ac:dyDescent="0.25">
      <c r="A30" s="336" t="s">
        <v>263</v>
      </c>
      <c r="B30" s="312" t="s">
        <v>856</v>
      </c>
      <c r="C30" s="65">
        <f t="shared" ref="C30:C33" si="13">SUM(D30:L30)+SUM(X30:AG30)</f>
        <v>6</v>
      </c>
      <c r="D30" s="323"/>
      <c r="E30" s="323">
        <v>0.5</v>
      </c>
      <c r="F30" s="323">
        <v>0.5</v>
      </c>
      <c r="G30" s="323"/>
      <c r="H30" s="323">
        <v>4</v>
      </c>
      <c r="I30" s="323"/>
      <c r="J30" s="323"/>
      <c r="K30" s="323"/>
      <c r="L30" s="335">
        <f t="shared" si="0"/>
        <v>0</v>
      </c>
      <c r="M30" s="323"/>
      <c r="N30" s="323"/>
      <c r="O30" s="323"/>
      <c r="P30" s="323"/>
      <c r="Q30" s="323"/>
      <c r="R30" s="323"/>
      <c r="S30" s="323"/>
      <c r="T30" s="323"/>
      <c r="U30" s="323"/>
      <c r="V30" s="323"/>
      <c r="W30" s="323"/>
      <c r="X30" s="323"/>
      <c r="Y30" s="323"/>
      <c r="Z30" s="323"/>
      <c r="AA30" s="323"/>
      <c r="AB30" s="323"/>
      <c r="AC30" s="323"/>
      <c r="AD30" s="323"/>
      <c r="AE30" s="323"/>
      <c r="AF30" s="323"/>
      <c r="AG30" s="323">
        <v>1</v>
      </c>
      <c r="AH30" s="341" t="s">
        <v>38</v>
      </c>
      <c r="AI30" s="382" t="s">
        <v>624</v>
      </c>
      <c r="AJ30" s="265"/>
      <c r="AK30" s="266"/>
      <c r="AL30" s="281"/>
      <c r="AR30" s="86" t="s">
        <v>642</v>
      </c>
      <c r="AS30" s="353"/>
    </row>
    <row r="31" spans="1:45" s="93" customFormat="1" ht="20.100000000000001" customHeight="1" x14ac:dyDescent="0.25">
      <c r="A31" s="336" t="s">
        <v>264</v>
      </c>
      <c r="B31" s="395" t="s">
        <v>986</v>
      </c>
      <c r="C31" s="65">
        <f t="shared" si="13"/>
        <v>7</v>
      </c>
      <c r="D31" s="323"/>
      <c r="E31" s="323"/>
      <c r="F31" s="323"/>
      <c r="G31" s="323"/>
      <c r="H31" s="323">
        <v>6</v>
      </c>
      <c r="I31" s="323"/>
      <c r="J31" s="323"/>
      <c r="K31" s="323"/>
      <c r="L31" s="335"/>
      <c r="M31" s="323"/>
      <c r="N31" s="323"/>
      <c r="O31" s="323"/>
      <c r="P31" s="323"/>
      <c r="Q31" s="323"/>
      <c r="R31" s="323"/>
      <c r="S31" s="323"/>
      <c r="T31" s="323"/>
      <c r="U31" s="323"/>
      <c r="V31" s="323"/>
      <c r="W31" s="323"/>
      <c r="X31" s="323">
        <v>0.1</v>
      </c>
      <c r="Y31" s="323"/>
      <c r="Z31" s="323"/>
      <c r="AA31" s="323"/>
      <c r="AB31" s="323"/>
      <c r="AC31" s="323"/>
      <c r="AD31" s="323"/>
      <c r="AE31" s="323"/>
      <c r="AF31" s="323"/>
      <c r="AG31" s="323">
        <v>0.9</v>
      </c>
      <c r="AH31" s="346" t="s">
        <v>201</v>
      </c>
      <c r="AI31" s="382"/>
      <c r="AJ31" s="265"/>
      <c r="AK31" s="266"/>
      <c r="AL31" s="281"/>
      <c r="AR31" s="86"/>
      <c r="AS31" s="353"/>
    </row>
    <row r="32" spans="1:45" s="93" customFormat="1" ht="20.100000000000001" customHeight="1" x14ac:dyDescent="0.25">
      <c r="A32" s="336" t="s">
        <v>265</v>
      </c>
      <c r="B32" s="312" t="s">
        <v>924</v>
      </c>
      <c r="C32" s="65">
        <f t="shared" si="13"/>
        <v>2.9499999999999997</v>
      </c>
      <c r="D32" s="323">
        <v>1.7</v>
      </c>
      <c r="E32" s="323">
        <v>0.1</v>
      </c>
      <c r="F32" s="323">
        <v>0.28000000000000003</v>
      </c>
      <c r="G32" s="323"/>
      <c r="H32" s="323"/>
      <c r="I32" s="323"/>
      <c r="J32" s="323"/>
      <c r="K32" s="323"/>
      <c r="L32" s="323">
        <f t="shared" si="0"/>
        <v>0.47</v>
      </c>
      <c r="M32" s="323"/>
      <c r="N32" s="323">
        <v>0.1</v>
      </c>
      <c r="O32" s="323"/>
      <c r="P32" s="323"/>
      <c r="Q32" s="323"/>
      <c r="R32" s="323"/>
      <c r="S32" s="323">
        <v>0.37</v>
      </c>
      <c r="T32" s="323"/>
      <c r="U32" s="323"/>
      <c r="V32" s="323"/>
      <c r="W32" s="323"/>
      <c r="X32" s="323"/>
      <c r="Y32" s="323"/>
      <c r="Z32" s="323"/>
      <c r="AA32" s="323"/>
      <c r="AB32" s="323"/>
      <c r="AC32" s="323"/>
      <c r="AD32" s="323"/>
      <c r="AE32" s="323"/>
      <c r="AF32" s="323"/>
      <c r="AG32" s="323">
        <v>0.4</v>
      </c>
      <c r="AH32" s="341" t="s">
        <v>36</v>
      </c>
      <c r="AI32" s="383" t="s">
        <v>930</v>
      </c>
      <c r="AJ32" s="265"/>
      <c r="AK32" s="266"/>
      <c r="AL32" s="281"/>
      <c r="AR32" s="86"/>
      <c r="AS32" s="353"/>
    </row>
    <row r="33" spans="1:45" s="86" customFormat="1" ht="20.100000000000001" customHeight="1" x14ac:dyDescent="0.3">
      <c r="A33" s="336" t="s">
        <v>266</v>
      </c>
      <c r="B33" s="312" t="s">
        <v>977</v>
      </c>
      <c r="C33" s="65">
        <f t="shared" si="13"/>
        <v>1.9600000000000002</v>
      </c>
      <c r="D33" s="323">
        <v>0.02</v>
      </c>
      <c r="E33" s="323">
        <v>0.01</v>
      </c>
      <c r="F33" s="323">
        <v>0.2</v>
      </c>
      <c r="G33" s="323"/>
      <c r="H33" s="323">
        <v>1.1000000000000001</v>
      </c>
      <c r="I33" s="323"/>
      <c r="J33" s="323"/>
      <c r="K33" s="323"/>
      <c r="L33" s="323">
        <f t="shared" si="0"/>
        <v>0.52</v>
      </c>
      <c r="M33" s="323"/>
      <c r="N33" s="323">
        <v>0.52</v>
      </c>
      <c r="O33" s="323"/>
      <c r="P33" s="323"/>
      <c r="Q33" s="323"/>
      <c r="R33" s="323"/>
      <c r="S33" s="323"/>
      <c r="T33" s="323"/>
      <c r="U33" s="323"/>
      <c r="V33" s="323"/>
      <c r="W33" s="323"/>
      <c r="X33" s="323"/>
      <c r="Y33" s="323"/>
      <c r="Z33" s="323"/>
      <c r="AA33" s="323"/>
      <c r="AB33" s="323"/>
      <c r="AC33" s="323">
        <v>0.01</v>
      </c>
      <c r="AD33" s="323"/>
      <c r="AE33" s="323"/>
      <c r="AF33" s="323"/>
      <c r="AG33" s="323">
        <v>0.1</v>
      </c>
      <c r="AH33" s="323" t="s">
        <v>34</v>
      </c>
      <c r="AI33" s="384" t="s">
        <v>1010</v>
      </c>
      <c r="AJ33" s="274"/>
      <c r="AK33" s="268"/>
      <c r="AL33" s="241"/>
      <c r="AS33" s="98"/>
    </row>
    <row r="34" spans="1:45" s="90" customFormat="1" ht="20.100000000000001" customHeight="1" x14ac:dyDescent="0.3">
      <c r="A34" s="336" t="s">
        <v>330</v>
      </c>
      <c r="B34" s="312" t="s">
        <v>857</v>
      </c>
      <c r="C34" s="65">
        <f t="shared" si="11"/>
        <v>1</v>
      </c>
      <c r="D34" s="323">
        <v>0.79</v>
      </c>
      <c r="E34" s="323">
        <v>0.1</v>
      </c>
      <c r="F34" s="323">
        <v>0.1</v>
      </c>
      <c r="G34" s="323"/>
      <c r="H34" s="323"/>
      <c r="I34" s="323"/>
      <c r="J34" s="323"/>
      <c r="K34" s="323"/>
      <c r="L34" s="323">
        <f t="shared" si="0"/>
        <v>0.01</v>
      </c>
      <c r="M34" s="323"/>
      <c r="N34" s="323">
        <v>0.01</v>
      </c>
      <c r="O34" s="323"/>
      <c r="P34" s="323"/>
      <c r="Q34" s="323"/>
      <c r="R34" s="323"/>
      <c r="S34" s="323"/>
      <c r="T34" s="323"/>
      <c r="U34" s="323"/>
      <c r="V34" s="323"/>
      <c r="W34" s="323"/>
      <c r="X34" s="323"/>
      <c r="Y34" s="323"/>
      <c r="Z34" s="323"/>
      <c r="AA34" s="323"/>
      <c r="AB34" s="323"/>
      <c r="AC34" s="323"/>
      <c r="AD34" s="323"/>
      <c r="AE34" s="323"/>
      <c r="AF34" s="323"/>
      <c r="AG34" s="323"/>
      <c r="AH34" s="323" t="s">
        <v>226</v>
      </c>
      <c r="AI34" s="384" t="s">
        <v>931</v>
      </c>
      <c r="AJ34" s="274" t="s">
        <v>8</v>
      </c>
      <c r="AK34" s="268"/>
      <c r="AL34" s="241"/>
      <c r="AR34" s="86" t="s">
        <v>642</v>
      </c>
      <c r="AS34" s="353" t="s">
        <v>642</v>
      </c>
    </row>
    <row r="35" spans="1:45" s="93" customFormat="1" ht="20.100000000000001" customHeight="1" x14ac:dyDescent="0.25">
      <c r="A35" s="336" t="s">
        <v>267</v>
      </c>
      <c r="B35" s="312" t="s">
        <v>809</v>
      </c>
      <c r="C35" s="65">
        <f>SUM(D35:L35)+SUM(X35:AG35)</f>
        <v>6.5</v>
      </c>
      <c r="D35" s="323">
        <v>0.5</v>
      </c>
      <c r="E35" s="323">
        <v>1.5</v>
      </c>
      <c r="F35" s="323">
        <v>2</v>
      </c>
      <c r="G35" s="323">
        <v>0</v>
      </c>
      <c r="H35" s="323">
        <v>1</v>
      </c>
      <c r="I35" s="323">
        <v>0</v>
      </c>
      <c r="J35" s="323">
        <v>0</v>
      </c>
      <c r="K35" s="323">
        <v>0</v>
      </c>
      <c r="L35" s="335">
        <f>SUM(M35:W35)</f>
        <v>0</v>
      </c>
      <c r="M35" s="323">
        <v>0</v>
      </c>
      <c r="N35" s="323">
        <v>0</v>
      </c>
      <c r="O35" s="323">
        <v>0</v>
      </c>
      <c r="P35" s="323">
        <v>0</v>
      </c>
      <c r="Q35" s="323">
        <v>0</v>
      </c>
      <c r="R35" s="323">
        <v>0</v>
      </c>
      <c r="S35" s="323">
        <v>0</v>
      </c>
      <c r="T35" s="323">
        <v>0</v>
      </c>
      <c r="U35" s="323">
        <v>0</v>
      </c>
      <c r="V35" s="323">
        <v>0</v>
      </c>
      <c r="W35" s="323">
        <v>0</v>
      </c>
      <c r="X35" s="323">
        <v>0</v>
      </c>
      <c r="Y35" s="323">
        <v>0</v>
      </c>
      <c r="Z35" s="323">
        <v>0</v>
      </c>
      <c r="AA35" s="323">
        <v>0</v>
      </c>
      <c r="AB35" s="323">
        <v>0</v>
      </c>
      <c r="AC35" s="323"/>
      <c r="AD35" s="323">
        <v>0</v>
      </c>
      <c r="AE35" s="323">
        <v>0</v>
      </c>
      <c r="AF35" s="323">
        <v>0.5</v>
      </c>
      <c r="AG35" s="323">
        <v>1</v>
      </c>
      <c r="AH35" s="346" t="s">
        <v>255</v>
      </c>
      <c r="AI35" s="382"/>
      <c r="AJ35" s="265" t="s">
        <v>8</v>
      </c>
      <c r="AK35" s="266"/>
      <c r="AL35" s="281"/>
      <c r="AS35" s="98"/>
    </row>
    <row r="36" spans="1:45" s="91" customFormat="1" ht="20.100000000000001" customHeight="1" x14ac:dyDescent="0.35">
      <c r="A36" s="334" t="s">
        <v>145</v>
      </c>
      <c r="B36" s="333" t="s">
        <v>109</v>
      </c>
      <c r="C36" s="348">
        <f t="shared" si="11"/>
        <v>0.2</v>
      </c>
      <c r="D36" s="335">
        <f t="shared" ref="D36:K36" si="14">SUM(D37:D37)</f>
        <v>0</v>
      </c>
      <c r="E36" s="335">
        <f t="shared" si="14"/>
        <v>0</v>
      </c>
      <c r="F36" s="335">
        <f t="shared" si="14"/>
        <v>0.2</v>
      </c>
      <c r="G36" s="335">
        <f t="shared" si="14"/>
        <v>0</v>
      </c>
      <c r="H36" s="335">
        <f t="shared" si="14"/>
        <v>0</v>
      </c>
      <c r="I36" s="335">
        <f t="shared" si="14"/>
        <v>0</v>
      </c>
      <c r="J36" s="335">
        <f t="shared" si="14"/>
        <v>0</v>
      </c>
      <c r="K36" s="335">
        <f t="shared" si="14"/>
        <v>0</v>
      </c>
      <c r="L36" s="335">
        <f>SUM(M36:W36)</f>
        <v>0</v>
      </c>
      <c r="M36" s="335">
        <f t="shared" ref="M36:AG36" si="15">SUM(M37:M37)</f>
        <v>0</v>
      </c>
      <c r="N36" s="335">
        <f t="shared" si="15"/>
        <v>0</v>
      </c>
      <c r="O36" s="335">
        <f t="shared" si="15"/>
        <v>0</v>
      </c>
      <c r="P36" s="335">
        <f t="shared" si="15"/>
        <v>0</v>
      </c>
      <c r="Q36" s="335">
        <f t="shared" si="15"/>
        <v>0</v>
      </c>
      <c r="R36" s="335">
        <f t="shared" si="15"/>
        <v>0</v>
      </c>
      <c r="S36" s="335">
        <f t="shared" si="15"/>
        <v>0</v>
      </c>
      <c r="T36" s="335">
        <f t="shared" si="15"/>
        <v>0</v>
      </c>
      <c r="U36" s="335">
        <f t="shared" si="15"/>
        <v>0</v>
      </c>
      <c r="V36" s="335">
        <f t="shared" si="15"/>
        <v>0</v>
      </c>
      <c r="W36" s="335">
        <f t="shared" si="15"/>
        <v>0</v>
      </c>
      <c r="X36" s="335">
        <f t="shared" si="15"/>
        <v>0</v>
      </c>
      <c r="Y36" s="335">
        <f t="shared" si="15"/>
        <v>0</v>
      </c>
      <c r="Z36" s="335">
        <f t="shared" si="15"/>
        <v>0</v>
      </c>
      <c r="AA36" s="335">
        <f t="shared" si="15"/>
        <v>0</v>
      </c>
      <c r="AB36" s="335">
        <f t="shared" si="15"/>
        <v>0</v>
      </c>
      <c r="AC36" s="335">
        <f t="shared" si="15"/>
        <v>0</v>
      </c>
      <c r="AD36" s="335">
        <f t="shared" si="15"/>
        <v>0</v>
      </c>
      <c r="AE36" s="335">
        <f t="shared" si="15"/>
        <v>0</v>
      </c>
      <c r="AF36" s="335">
        <f t="shared" si="15"/>
        <v>0</v>
      </c>
      <c r="AG36" s="335">
        <f t="shared" si="15"/>
        <v>0</v>
      </c>
      <c r="AH36" s="331"/>
      <c r="AI36" s="385"/>
      <c r="AJ36" s="278"/>
      <c r="AK36" s="279"/>
      <c r="AL36" s="280"/>
      <c r="AR36" s="91" t="s">
        <v>642</v>
      </c>
      <c r="AS36" s="357"/>
    </row>
    <row r="37" spans="1:45" s="94" customFormat="1" ht="20.100000000000001" customHeight="1" x14ac:dyDescent="0.3">
      <c r="A37" s="336" t="s">
        <v>333</v>
      </c>
      <c r="B37" s="319" t="s">
        <v>888</v>
      </c>
      <c r="C37" s="65">
        <f t="shared" si="11"/>
        <v>0.2</v>
      </c>
      <c r="D37" s="65"/>
      <c r="E37" s="65"/>
      <c r="F37" s="323">
        <v>0.2</v>
      </c>
      <c r="G37" s="337"/>
      <c r="H37" s="337"/>
      <c r="I37" s="337"/>
      <c r="J37" s="337"/>
      <c r="K37" s="337"/>
      <c r="L37" s="335">
        <f t="shared" ref="L37" si="16">SUM(M37:W37)</f>
        <v>0</v>
      </c>
      <c r="M37" s="337"/>
      <c r="N37" s="337"/>
      <c r="O37" s="337"/>
      <c r="P37" s="337"/>
      <c r="Q37" s="337"/>
      <c r="R37" s="337"/>
      <c r="S37" s="337"/>
      <c r="T37" s="337"/>
      <c r="U37" s="337"/>
      <c r="V37" s="337"/>
      <c r="W37" s="337"/>
      <c r="X37" s="337"/>
      <c r="Y37" s="337"/>
      <c r="Z37" s="337"/>
      <c r="AA37" s="337"/>
      <c r="AB37" s="337"/>
      <c r="AC37" s="337"/>
      <c r="AD37" s="337"/>
      <c r="AE37" s="65"/>
      <c r="AF37" s="337"/>
      <c r="AG37" s="65"/>
      <c r="AH37" s="341" t="s">
        <v>226</v>
      </c>
      <c r="AI37" s="386" t="s">
        <v>630</v>
      </c>
      <c r="AJ37" s="282"/>
      <c r="AK37" s="283"/>
      <c r="AL37" s="284"/>
      <c r="AS37" s="358"/>
    </row>
    <row r="38" spans="1:45" s="95" customFormat="1" ht="20.100000000000001" customHeight="1" x14ac:dyDescent="0.25">
      <c r="A38" s="334" t="s">
        <v>182</v>
      </c>
      <c r="B38" s="333" t="s">
        <v>108</v>
      </c>
      <c r="C38" s="348">
        <f t="shared" ref="C38:C96" si="17">SUM(D38:L38)+SUM(X38:AG38)</f>
        <v>2.92</v>
      </c>
      <c r="D38" s="335">
        <f t="shared" ref="D38:AG38" si="18">SUM(D39:D44)</f>
        <v>0.48</v>
      </c>
      <c r="E38" s="335">
        <f t="shared" si="18"/>
        <v>0.87999999999999989</v>
      </c>
      <c r="F38" s="335">
        <f t="shared" si="18"/>
        <v>0.5</v>
      </c>
      <c r="G38" s="335">
        <f t="shared" si="18"/>
        <v>0</v>
      </c>
      <c r="H38" s="335">
        <f t="shared" si="18"/>
        <v>0.79999999999999993</v>
      </c>
      <c r="I38" s="335">
        <f t="shared" si="18"/>
        <v>0</v>
      </c>
      <c r="J38" s="335">
        <f t="shared" si="18"/>
        <v>0</v>
      </c>
      <c r="K38" s="335">
        <f t="shared" si="18"/>
        <v>0</v>
      </c>
      <c r="L38" s="335">
        <f t="shared" si="18"/>
        <v>0.12</v>
      </c>
      <c r="M38" s="335">
        <f t="shared" si="18"/>
        <v>6.0000000000000005E-2</v>
      </c>
      <c r="N38" s="335">
        <f t="shared" si="18"/>
        <v>0</v>
      </c>
      <c r="O38" s="335">
        <f t="shared" si="18"/>
        <v>0</v>
      </c>
      <c r="P38" s="335">
        <f t="shared" si="18"/>
        <v>0</v>
      </c>
      <c r="Q38" s="335">
        <f t="shared" si="18"/>
        <v>0</v>
      </c>
      <c r="R38" s="335">
        <f t="shared" si="18"/>
        <v>0</v>
      </c>
      <c r="S38" s="335">
        <f t="shared" si="18"/>
        <v>0</v>
      </c>
      <c r="T38" s="335">
        <f t="shared" si="18"/>
        <v>0</v>
      </c>
      <c r="U38" s="335">
        <f t="shared" si="18"/>
        <v>0</v>
      </c>
      <c r="V38" s="335">
        <f t="shared" si="18"/>
        <v>0</v>
      </c>
      <c r="W38" s="335">
        <f t="shared" si="18"/>
        <v>0.06</v>
      </c>
      <c r="X38" s="335">
        <f t="shared" si="18"/>
        <v>0</v>
      </c>
      <c r="Y38" s="335">
        <f t="shared" si="18"/>
        <v>0</v>
      </c>
      <c r="Z38" s="335">
        <f t="shared" si="18"/>
        <v>0</v>
      </c>
      <c r="AA38" s="335">
        <f t="shared" si="18"/>
        <v>0</v>
      </c>
      <c r="AB38" s="335">
        <f t="shared" si="18"/>
        <v>0.02</v>
      </c>
      <c r="AC38" s="335">
        <f t="shared" si="18"/>
        <v>0.08</v>
      </c>
      <c r="AD38" s="335">
        <f t="shared" si="18"/>
        <v>0</v>
      </c>
      <c r="AE38" s="335">
        <f t="shared" si="18"/>
        <v>0</v>
      </c>
      <c r="AF38" s="335">
        <f t="shared" si="18"/>
        <v>0</v>
      </c>
      <c r="AG38" s="335">
        <f t="shared" si="18"/>
        <v>0.04</v>
      </c>
      <c r="AH38" s="315"/>
      <c r="AI38" s="387"/>
      <c r="AJ38" s="362"/>
      <c r="AK38" s="287"/>
      <c r="AL38" s="288"/>
      <c r="AR38" s="95" t="s">
        <v>642</v>
      </c>
      <c r="AS38" s="356"/>
    </row>
    <row r="39" spans="1:45" ht="20.100000000000001" customHeight="1" x14ac:dyDescent="0.25">
      <c r="A39" s="336" t="s">
        <v>335</v>
      </c>
      <c r="B39" s="319" t="s">
        <v>889</v>
      </c>
      <c r="C39" s="65">
        <f t="shared" ref="C39:C44" si="19">SUM(D39:L39)+SUM(X39:AG39)</f>
        <v>0.63</v>
      </c>
      <c r="D39" s="65">
        <v>0.48</v>
      </c>
      <c r="E39" s="65">
        <v>0.15</v>
      </c>
      <c r="F39" s="65"/>
      <c r="G39" s="323"/>
      <c r="H39" s="323"/>
      <c r="I39" s="323"/>
      <c r="J39" s="323"/>
      <c r="K39" s="323"/>
      <c r="L39" s="335">
        <f t="shared" si="0"/>
        <v>0</v>
      </c>
      <c r="M39" s="323"/>
      <c r="N39" s="323"/>
      <c r="O39" s="323"/>
      <c r="P39" s="323"/>
      <c r="Q39" s="323"/>
      <c r="R39" s="323"/>
      <c r="S39" s="323"/>
      <c r="T39" s="323"/>
      <c r="U39" s="323"/>
      <c r="V39" s="323"/>
      <c r="W39" s="323"/>
      <c r="X39" s="323"/>
      <c r="Y39" s="323"/>
      <c r="Z39" s="323"/>
      <c r="AA39" s="323"/>
      <c r="AB39" s="323"/>
      <c r="AC39" s="323"/>
      <c r="AD39" s="323"/>
      <c r="AE39" s="323"/>
      <c r="AF39" s="323"/>
      <c r="AG39" s="323"/>
      <c r="AH39" s="323" t="s">
        <v>42</v>
      </c>
      <c r="AI39" s="392" t="s">
        <v>764</v>
      </c>
      <c r="AJ39" s="274" t="s">
        <v>14</v>
      </c>
      <c r="AK39" s="245" t="s">
        <v>161</v>
      </c>
      <c r="AL39" s="241"/>
      <c r="AR39" s="87" t="s">
        <v>642</v>
      </c>
    </row>
    <row r="40" spans="1:45" ht="20.100000000000001" customHeight="1" x14ac:dyDescent="0.25">
      <c r="A40" s="336" t="s">
        <v>336</v>
      </c>
      <c r="B40" s="319" t="s">
        <v>858</v>
      </c>
      <c r="C40" s="65">
        <f t="shared" si="19"/>
        <v>0.45</v>
      </c>
      <c r="D40" s="65"/>
      <c r="E40" s="65">
        <v>0.44</v>
      </c>
      <c r="F40" s="65"/>
      <c r="G40" s="323"/>
      <c r="H40" s="323"/>
      <c r="I40" s="323"/>
      <c r="J40" s="323"/>
      <c r="K40" s="323"/>
      <c r="L40" s="323">
        <f t="shared" si="0"/>
        <v>0.01</v>
      </c>
      <c r="M40" s="323">
        <v>0.01</v>
      </c>
      <c r="N40" s="323"/>
      <c r="O40" s="323"/>
      <c r="P40" s="323"/>
      <c r="Q40" s="323"/>
      <c r="R40" s="323"/>
      <c r="S40" s="323"/>
      <c r="T40" s="323"/>
      <c r="U40" s="323"/>
      <c r="V40" s="323"/>
      <c r="W40" s="323"/>
      <c r="X40" s="323"/>
      <c r="Y40" s="323"/>
      <c r="Z40" s="323"/>
      <c r="AA40" s="323"/>
      <c r="AB40" s="323"/>
      <c r="AC40" s="323"/>
      <c r="AD40" s="323"/>
      <c r="AE40" s="323"/>
      <c r="AF40" s="323"/>
      <c r="AG40" s="323"/>
      <c r="AH40" s="65" t="s">
        <v>49</v>
      </c>
      <c r="AI40" s="392" t="s">
        <v>932</v>
      </c>
      <c r="AJ40" s="274"/>
      <c r="AK40" s="364"/>
      <c r="AL40" s="241"/>
    </row>
    <row r="41" spans="1:45" s="86" customFormat="1" ht="20.100000000000001" customHeight="1" x14ac:dyDescent="0.3">
      <c r="A41" s="336" t="s">
        <v>900</v>
      </c>
      <c r="B41" s="319" t="s">
        <v>859</v>
      </c>
      <c r="C41" s="65">
        <f t="shared" si="19"/>
        <v>0.49</v>
      </c>
      <c r="D41" s="323"/>
      <c r="E41" s="65"/>
      <c r="F41" s="65"/>
      <c r="G41" s="323"/>
      <c r="H41" s="323">
        <v>0.49</v>
      </c>
      <c r="I41" s="323"/>
      <c r="J41" s="323"/>
      <c r="K41" s="323"/>
      <c r="L41" s="65">
        <f>SUM(M41:W41)</f>
        <v>0</v>
      </c>
      <c r="M41" s="323"/>
      <c r="N41" s="323"/>
      <c r="O41" s="323"/>
      <c r="P41" s="323"/>
      <c r="Q41" s="323"/>
      <c r="R41" s="323"/>
      <c r="S41" s="323"/>
      <c r="T41" s="323"/>
      <c r="U41" s="323"/>
      <c r="V41" s="323"/>
      <c r="W41" s="323"/>
      <c r="X41" s="323"/>
      <c r="Y41" s="323"/>
      <c r="Z41" s="323"/>
      <c r="AA41" s="323"/>
      <c r="AB41" s="323"/>
      <c r="AC41" s="323"/>
      <c r="AD41" s="323"/>
      <c r="AE41" s="323"/>
      <c r="AF41" s="323"/>
      <c r="AG41" s="323"/>
      <c r="AH41" s="323" t="s">
        <v>31</v>
      </c>
      <c r="AI41" s="379" t="s">
        <v>933</v>
      </c>
      <c r="AJ41" s="274"/>
      <c r="AK41" s="268" t="s">
        <v>507</v>
      </c>
      <c r="AL41" s="241"/>
      <c r="AS41" s="353"/>
    </row>
    <row r="42" spans="1:45" s="86" customFormat="1" ht="20.25" customHeight="1" x14ac:dyDescent="0.3">
      <c r="A42" s="336" t="s">
        <v>901</v>
      </c>
      <c r="B42" s="319" t="s">
        <v>899</v>
      </c>
      <c r="C42" s="65">
        <f t="shared" si="19"/>
        <v>0.56000000000000005</v>
      </c>
      <c r="D42" s="323"/>
      <c r="E42" s="65">
        <v>0.28999999999999998</v>
      </c>
      <c r="F42" s="65"/>
      <c r="G42" s="323"/>
      <c r="H42" s="323">
        <v>0.2</v>
      </c>
      <c r="I42" s="323"/>
      <c r="J42" s="323"/>
      <c r="K42" s="323"/>
      <c r="L42" s="65">
        <f>SUM(M42:W42)</f>
        <v>0.05</v>
      </c>
      <c r="M42" s="323">
        <v>0.05</v>
      </c>
      <c r="N42" s="323"/>
      <c r="O42" s="323"/>
      <c r="P42" s="323"/>
      <c r="Q42" s="323"/>
      <c r="R42" s="323"/>
      <c r="S42" s="323"/>
      <c r="T42" s="323"/>
      <c r="U42" s="323"/>
      <c r="V42" s="323"/>
      <c r="W42" s="323"/>
      <c r="X42" s="323"/>
      <c r="Y42" s="323"/>
      <c r="Z42" s="323"/>
      <c r="AA42" s="323"/>
      <c r="AB42" s="323">
        <v>0.02</v>
      </c>
      <c r="AC42" s="323"/>
      <c r="AD42" s="323"/>
      <c r="AE42" s="323"/>
      <c r="AF42" s="323"/>
      <c r="AG42" s="323"/>
      <c r="AH42" s="323" t="s">
        <v>44</v>
      </c>
      <c r="AI42" s="388" t="s">
        <v>934</v>
      </c>
      <c r="AJ42" s="274"/>
      <c r="AK42" s="268"/>
      <c r="AL42" s="241"/>
      <c r="AS42" s="98"/>
    </row>
    <row r="43" spans="1:45" s="86" customFormat="1" ht="20.25" customHeight="1" x14ac:dyDescent="0.3">
      <c r="A43" s="336" t="s">
        <v>902</v>
      </c>
      <c r="B43" s="319" t="s">
        <v>979</v>
      </c>
      <c r="C43" s="65">
        <f t="shared" si="19"/>
        <v>0.18</v>
      </c>
      <c r="D43" s="323"/>
      <c r="E43" s="65"/>
      <c r="F43" s="65"/>
      <c r="G43" s="323"/>
      <c r="H43" s="323"/>
      <c r="I43" s="323"/>
      <c r="J43" s="323"/>
      <c r="K43" s="323"/>
      <c r="L43" s="65">
        <f>SUM(M43:W43)</f>
        <v>0.06</v>
      </c>
      <c r="M43" s="323"/>
      <c r="N43" s="323"/>
      <c r="O43" s="323"/>
      <c r="P43" s="323"/>
      <c r="Q43" s="323"/>
      <c r="R43" s="323"/>
      <c r="S43" s="323"/>
      <c r="T43" s="323"/>
      <c r="U43" s="323"/>
      <c r="V43" s="323"/>
      <c r="W43" s="323">
        <v>0.06</v>
      </c>
      <c r="X43" s="323"/>
      <c r="Y43" s="323"/>
      <c r="Z43" s="323"/>
      <c r="AA43" s="323"/>
      <c r="AB43" s="323"/>
      <c r="AC43" s="323">
        <v>0.08</v>
      </c>
      <c r="AD43" s="323"/>
      <c r="AE43" s="323"/>
      <c r="AF43" s="323"/>
      <c r="AG43" s="323">
        <v>0.04</v>
      </c>
      <c r="AH43" s="323" t="s">
        <v>40</v>
      </c>
      <c r="AI43" s="401" t="s">
        <v>980</v>
      </c>
      <c r="AJ43" s="274"/>
      <c r="AK43" s="268"/>
      <c r="AL43" s="241"/>
      <c r="AS43" s="98"/>
    </row>
    <row r="44" spans="1:45" s="90" customFormat="1" ht="20.100000000000001" customHeight="1" x14ac:dyDescent="0.25">
      <c r="A44" s="336" t="s">
        <v>978</v>
      </c>
      <c r="B44" s="319" t="s">
        <v>890</v>
      </c>
      <c r="C44" s="65">
        <f t="shared" si="19"/>
        <v>0.61</v>
      </c>
      <c r="D44" s="323"/>
      <c r="E44" s="65"/>
      <c r="F44" s="65">
        <v>0.5</v>
      </c>
      <c r="G44" s="323"/>
      <c r="H44" s="323">
        <v>0.11</v>
      </c>
      <c r="I44" s="323"/>
      <c r="J44" s="323"/>
      <c r="K44" s="323"/>
      <c r="L44" s="65">
        <f>SUM(M44:W44)</f>
        <v>0</v>
      </c>
      <c r="M44" s="323"/>
      <c r="N44" s="323"/>
      <c r="O44" s="323"/>
      <c r="P44" s="323"/>
      <c r="Q44" s="323"/>
      <c r="R44" s="323"/>
      <c r="S44" s="323"/>
      <c r="T44" s="323"/>
      <c r="U44" s="323"/>
      <c r="V44" s="323"/>
      <c r="W44" s="323"/>
      <c r="X44" s="323"/>
      <c r="Y44" s="323"/>
      <c r="Z44" s="323"/>
      <c r="AA44" s="323"/>
      <c r="AB44" s="323"/>
      <c r="AC44" s="323"/>
      <c r="AD44" s="323"/>
      <c r="AE44" s="323"/>
      <c r="AF44" s="323"/>
      <c r="AG44" s="323"/>
      <c r="AH44" s="323" t="s">
        <v>32</v>
      </c>
      <c r="AI44" s="379" t="s">
        <v>935</v>
      </c>
      <c r="AJ44" s="274"/>
      <c r="AK44" s="241" t="s">
        <v>547</v>
      </c>
      <c r="AL44" s="241"/>
      <c r="AS44" s="353" t="s">
        <v>847</v>
      </c>
    </row>
    <row r="45" spans="1:45" s="95" customFormat="1" ht="20.100000000000001" customHeight="1" x14ac:dyDescent="0.25">
      <c r="A45" s="334" t="s">
        <v>199</v>
      </c>
      <c r="B45" s="333" t="s">
        <v>880</v>
      </c>
      <c r="C45" s="348">
        <f t="shared" si="17"/>
        <v>0.58000000000000007</v>
      </c>
      <c r="D45" s="335">
        <f>SUM(D46:D47)</f>
        <v>0</v>
      </c>
      <c r="E45" s="335">
        <f t="shared" ref="E45:K45" si="20">SUM(E46:E47)</f>
        <v>0.02</v>
      </c>
      <c r="F45" s="335">
        <f t="shared" si="20"/>
        <v>0.1</v>
      </c>
      <c r="G45" s="335">
        <f t="shared" si="20"/>
        <v>0</v>
      </c>
      <c r="H45" s="335">
        <f t="shared" si="20"/>
        <v>0</v>
      </c>
      <c r="I45" s="335">
        <f t="shared" si="20"/>
        <v>0</v>
      </c>
      <c r="J45" s="335">
        <f t="shared" si="20"/>
        <v>0</v>
      </c>
      <c r="K45" s="335">
        <f t="shared" si="20"/>
        <v>0</v>
      </c>
      <c r="L45" s="335">
        <f>SUM(L46:L47)</f>
        <v>0.42</v>
      </c>
      <c r="M45" s="335">
        <f t="shared" ref="M45:V45" si="21">SUM(M47)</f>
        <v>0</v>
      </c>
      <c r="N45" s="335">
        <f t="shared" si="21"/>
        <v>0</v>
      </c>
      <c r="O45" s="335">
        <f t="shared" si="21"/>
        <v>0</v>
      </c>
      <c r="P45" s="335">
        <f t="shared" si="21"/>
        <v>0</v>
      </c>
      <c r="Q45" s="335">
        <f t="shared" si="21"/>
        <v>0</v>
      </c>
      <c r="R45" s="335">
        <f t="shared" si="21"/>
        <v>0</v>
      </c>
      <c r="S45" s="335">
        <f t="shared" si="21"/>
        <v>0</v>
      </c>
      <c r="T45" s="335">
        <f t="shared" si="21"/>
        <v>0</v>
      </c>
      <c r="U45" s="335">
        <f t="shared" si="21"/>
        <v>0</v>
      </c>
      <c r="V45" s="335">
        <f t="shared" si="21"/>
        <v>0</v>
      </c>
      <c r="W45" s="335">
        <f>SUM(W47)</f>
        <v>0.38</v>
      </c>
      <c r="X45" s="335">
        <f t="shared" ref="X45:AA45" si="22">SUM(X47)</f>
        <v>0</v>
      </c>
      <c r="Y45" s="335">
        <f t="shared" si="22"/>
        <v>0</v>
      </c>
      <c r="Z45" s="335">
        <f t="shared" si="22"/>
        <v>0</v>
      </c>
      <c r="AA45" s="335">
        <f t="shared" si="22"/>
        <v>0</v>
      </c>
      <c r="AB45" s="335">
        <f>SUM(AB46:AB47)</f>
        <v>0</v>
      </c>
      <c r="AC45" s="335">
        <f t="shared" ref="AC45:AG45" si="23">SUM(AC46:AC47)</f>
        <v>0</v>
      </c>
      <c r="AD45" s="335">
        <f t="shared" si="23"/>
        <v>0</v>
      </c>
      <c r="AE45" s="335">
        <f t="shared" si="23"/>
        <v>0</v>
      </c>
      <c r="AF45" s="335">
        <f t="shared" si="23"/>
        <v>0</v>
      </c>
      <c r="AG45" s="335">
        <f t="shared" si="23"/>
        <v>0.04</v>
      </c>
      <c r="AH45" s="315"/>
      <c r="AI45" s="387"/>
      <c r="AJ45" s="363"/>
      <c r="AK45" s="287"/>
      <c r="AL45" s="288"/>
      <c r="AR45" s="95" t="s">
        <v>642</v>
      </c>
      <c r="AS45" s="356"/>
    </row>
    <row r="46" spans="1:45" ht="20.100000000000001" customHeight="1" x14ac:dyDescent="0.25">
      <c r="A46" s="336" t="s">
        <v>272</v>
      </c>
      <c r="B46" s="319" t="s">
        <v>906</v>
      </c>
      <c r="C46" s="65">
        <f>SUM(D46:L46)+SUM(X46:AG46)</f>
        <v>0.2</v>
      </c>
      <c r="D46" s="65"/>
      <c r="E46" s="65">
        <v>0.02</v>
      </c>
      <c r="F46" s="65">
        <v>0.1</v>
      </c>
      <c r="G46" s="323"/>
      <c r="H46" s="323"/>
      <c r="I46" s="323"/>
      <c r="J46" s="323"/>
      <c r="K46" s="323"/>
      <c r="L46" s="65">
        <f>SUM(M46:W46)</f>
        <v>0.04</v>
      </c>
      <c r="M46" s="323">
        <v>0.04</v>
      </c>
      <c r="N46" s="323"/>
      <c r="O46" s="323"/>
      <c r="P46" s="323"/>
      <c r="Q46" s="323"/>
      <c r="R46" s="323"/>
      <c r="S46" s="323"/>
      <c r="T46" s="323"/>
      <c r="U46" s="323"/>
      <c r="V46" s="323"/>
      <c r="W46" s="323"/>
      <c r="X46" s="323"/>
      <c r="Y46" s="323"/>
      <c r="Z46" s="323"/>
      <c r="AA46" s="323"/>
      <c r="AB46" s="323"/>
      <c r="AC46" s="323"/>
      <c r="AD46" s="323"/>
      <c r="AE46" s="323"/>
      <c r="AF46" s="323"/>
      <c r="AG46" s="323">
        <v>0.04</v>
      </c>
      <c r="AH46" s="323" t="s">
        <v>207</v>
      </c>
      <c r="AI46" s="389" t="s">
        <v>936</v>
      </c>
      <c r="AJ46" s="274"/>
      <c r="AK46" s="245"/>
      <c r="AL46" s="241"/>
    </row>
    <row r="47" spans="1:45" ht="20.100000000000001" customHeight="1" x14ac:dyDescent="0.25">
      <c r="A47" s="336" t="s">
        <v>823</v>
      </c>
      <c r="B47" s="319" t="s">
        <v>881</v>
      </c>
      <c r="C47" s="65">
        <f>SUM(D47:L47)+SUM(X47:AG47)</f>
        <v>0.38</v>
      </c>
      <c r="D47" s="65"/>
      <c r="E47" s="65"/>
      <c r="F47" s="65"/>
      <c r="G47" s="323"/>
      <c r="H47" s="323"/>
      <c r="I47" s="323"/>
      <c r="J47" s="323"/>
      <c r="K47" s="323"/>
      <c r="L47" s="65">
        <f>SUM(M47:W47)</f>
        <v>0.38</v>
      </c>
      <c r="M47" s="323"/>
      <c r="N47" s="323"/>
      <c r="O47" s="323"/>
      <c r="P47" s="323"/>
      <c r="Q47" s="323"/>
      <c r="R47" s="323"/>
      <c r="S47" s="323"/>
      <c r="T47" s="323"/>
      <c r="U47" s="323"/>
      <c r="V47" s="323"/>
      <c r="W47" s="323">
        <v>0.38</v>
      </c>
      <c r="X47" s="323"/>
      <c r="Y47" s="323"/>
      <c r="Z47" s="323"/>
      <c r="AA47" s="323"/>
      <c r="AB47" s="323"/>
      <c r="AC47" s="323"/>
      <c r="AD47" s="323"/>
      <c r="AE47" s="323"/>
      <c r="AF47" s="323"/>
      <c r="AG47" s="323"/>
      <c r="AH47" s="323" t="s">
        <v>41</v>
      </c>
      <c r="AI47" s="379" t="s">
        <v>937</v>
      </c>
      <c r="AJ47" s="274" t="s">
        <v>14</v>
      </c>
      <c r="AK47" s="245" t="s">
        <v>161</v>
      </c>
      <c r="AL47" s="241"/>
      <c r="AR47" s="87" t="s">
        <v>642</v>
      </c>
    </row>
    <row r="48" spans="1:45" s="96" customFormat="1" ht="20.100000000000001" customHeight="1" x14ac:dyDescent="0.25">
      <c r="A48" s="334" t="s">
        <v>273</v>
      </c>
      <c r="B48" s="333" t="s">
        <v>112</v>
      </c>
      <c r="C48" s="348">
        <f t="shared" si="17"/>
        <v>0.23</v>
      </c>
      <c r="D48" s="335">
        <f t="shared" ref="D48:AG48" si="24">SUM(D49:D51)</f>
        <v>0</v>
      </c>
      <c r="E48" s="335">
        <f t="shared" si="24"/>
        <v>0</v>
      </c>
      <c r="F48" s="335">
        <f t="shared" si="24"/>
        <v>0</v>
      </c>
      <c r="G48" s="335">
        <f t="shared" si="24"/>
        <v>0</v>
      </c>
      <c r="H48" s="335">
        <f t="shared" si="24"/>
        <v>0</v>
      </c>
      <c r="I48" s="335">
        <f t="shared" si="24"/>
        <v>0</v>
      </c>
      <c r="J48" s="335">
        <f t="shared" si="24"/>
        <v>0</v>
      </c>
      <c r="K48" s="335">
        <f t="shared" si="24"/>
        <v>0</v>
      </c>
      <c r="L48" s="335">
        <f t="shared" si="24"/>
        <v>0.2</v>
      </c>
      <c r="M48" s="335">
        <f t="shared" si="24"/>
        <v>0</v>
      </c>
      <c r="N48" s="335">
        <f t="shared" si="24"/>
        <v>0</v>
      </c>
      <c r="O48" s="335">
        <f t="shared" si="24"/>
        <v>0</v>
      </c>
      <c r="P48" s="335">
        <f t="shared" si="24"/>
        <v>0</v>
      </c>
      <c r="Q48" s="335">
        <f t="shared" si="24"/>
        <v>0</v>
      </c>
      <c r="R48" s="335">
        <f t="shared" si="24"/>
        <v>0.13</v>
      </c>
      <c r="S48" s="335">
        <f t="shared" si="24"/>
        <v>0</v>
      </c>
      <c r="T48" s="335">
        <f t="shared" si="24"/>
        <v>7.0000000000000007E-2</v>
      </c>
      <c r="U48" s="335">
        <f t="shared" si="24"/>
        <v>0</v>
      </c>
      <c r="V48" s="335">
        <f t="shared" si="24"/>
        <v>0</v>
      </c>
      <c r="W48" s="335">
        <f t="shared" si="24"/>
        <v>0</v>
      </c>
      <c r="X48" s="335">
        <f t="shared" si="24"/>
        <v>0</v>
      </c>
      <c r="Y48" s="335">
        <f t="shared" si="24"/>
        <v>0</v>
      </c>
      <c r="Z48" s="335">
        <f t="shared" si="24"/>
        <v>0.03</v>
      </c>
      <c r="AA48" s="335">
        <f t="shared" si="24"/>
        <v>0</v>
      </c>
      <c r="AB48" s="335">
        <f t="shared" si="24"/>
        <v>0</v>
      </c>
      <c r="AC48" s="335">
        <f t="shared" si="24"/>
        <v>0</v>
      </c>
      <c r="AD48" s="335">
        <f t="shared" si="24"/>
        <v>0</v>
      </c>
      <c r="AE48" s="335">
        <f t="shared" si="24"/>
        <v>0</v>
      </c>
      <c r="AF48" s="335">
        <f t="shared" si="24"/>
        <v>0</v>
      </c>
      <c r="AG48" s="335">
        <f t="shared" si="24"/>
        <v>0</v>
      </c>
      <c r="AH48" s="332"/>
      <c r="AI48" s="387"/>
      <c r="AJ48" s="289"/>
      <c r="AK48" s="287"/>
      <c r="AL48" s="288"/>
      <c r="AR48" s="96" t="s">
        <v>642</v>
      </c>
      <c r="AS48" s="356"/>
    </row>
    <row r="49" spans="1:45" s="86" customFormat="1" ht="20.100000000000001" customHeight="1" x14ac:dyDescent="0.25">
      <c r="A49" s="336" t="s">
        <v>337</v>
      </c>
      <c r="B49" s="312" t="s">
        <v>862</v>
      </c>
      <c r="C49" s="65">
        <f>SUM(D49:L49)+SUM(X49:AG49)</f>
        <v>7.0000000000000007E-2</v>
      </c>
      <c r="D49" s="323"/>
      <c r="E49" s="323"/>
      <c r="F49" s="323"/>
      <c r="G49" s="323"/>
      <c r="H49" s="323"/>
      <c r="I49" s="323"/>
      <c r="J49" s="323"/>
      <c r="K49" s="323"/>
      <c r="L49" s="65">
        <f>SUM(M49:W49)</f>
        <v>7.0000000000000007E-2</v>
      </c>
      <c r="M49" s="323"/>
      <c r="N49" s="323"/>
      <c r="O49" s="323"/>
      <c r="P49" s="323"/>
      <c r="Q49" s="323"/>
      <c r="R49" s="323"/>
      <c r="S49" s="323"/>
      <c r="T49" s="323">
        <v>7.0000000000000007E-2</v>
      </c>
      <c r="U49" s="323"/>
      <c r="V49" s="323"/>
      <c r="W49" s="323"/>
      <c r="X49" s="323"/>
      <c r="Y49" s="323"/>
      <c r="Z49" s="323"/>
      <c r="AA49" s="323"/>
      <c r="AB49" s="323"/>
      <c r="AC49" s="323"/>
      <c r="AD49" s="323"/>
      <c r="AE49" s="323"/>
      <c r="AF49" s="323"/>
      <c r="AG49" s="323"/>
      <c r="AH49" s="323" t="s">
        <v>47</v>
      </c>
      <c r="AI49" s="379" t="s">
        <v>938</v>
      </c>
      <c r="AJ49" s="274"/>
      <c r="AK49" s="246" t="s">
        <v>548</v>
      </c>
      <c r="AL49" s="241"/>
      <c r="AS49" s="353" t="s">
        <v>642</v>
      </c>
    </row>
    <row r="50" spans="1:45" s="86" customFormat="1" ht="20.100000000000001" customHeight="1" x14ac:dyDescent="0.25">
      <c r="A50" s="336" t="s">
        <v>274</v>
      </c>
      <c r="B50" s="312" t="s">
        <v>860</v>
      </c>
      <c r="C50" s="65">
        <f>SUM(D50:L50)+SUM(X50:AG50)</f>
        <v>0.03</v>
      </c>
      <c r="D50" s="323"/>
      <c r="E50" s="323"/>
      <c r="F50" s="323"/>
      <c r="G50" s="323"/>
      <c r="H50" s="323"/>
      <c r="I50" s="323"/>
      <c r="J50" s="323"/>
      <c r="K50" s="323"/>
      <c r="L50" s="65"/>
      <c r="M50" s="323"/>
      <c r="N50" s="323"/>
      <c r="O50" s="323"/>
      <c r="P50" s="323"/>
      <c r="Q50" s="323"/>
      <c r="R50" s="323"/>
      <c r="S50" s="323"/>
      <c r="T50" s="323"/>
      <c r="U50" s="323"/>
      <c r="V50" s="323"/>
      <c r="W50" s="323"/>
      <c r="X50" s="323"/>
      <c r="Y50" s="323"/>
      <c r="Z50" s="323">
        <v>0.03</v>
      </c>
      <c r="AA50" s="323"/>
      <c r="AB50" s="323"/>
      <c r="AC50" s="323"/>
      <c r="AD50" s="323"/>
      <c r="AE50" s="323"/>
      <c r="AF50" s="323"/>
      <c r="AG50" s="323"/>
      <c r="AH50" s="323" t="s">
        <v>226</v>
      </c>
      <c r="AI50" s="379" t="s">
        <v>939</v>
      </c>
      <c r="AJ50" s="274"/>
      <c r="AK50" s="246"/>
      <c r="AL50" s="241"/>
      <c r="AS50" s="353"/>
    </row>
    <row r="51" spans="1:45" s="86" customFormat="1" ht="20.100000000000001" customHeight="1" x14ac:dyDescent="0.25">
      <c r="A51" s="336" t="s">
        <v>338</v>
      </c>
      <c r="B51" s="312" t="s">
        <v>861</v>
      </c>
      <c r="C51" s="65">
        <f t="shared" si="17"/>
        <v>0.13</v>
      </c>
      <c r="D51" s="323"/>
      <c r="E51" s="323"/>
      <c r="F51" s="323"/>
      <c r="G51" s="323"/>
      <c r="H51" s="323"/>
      <c r="I51" s="323"/>
      <c r="J51" s="323"/>
      <c r="K51" s="323"/>
      <c r="L51" s="65">
        <f t="shared" ref="L51:L96" si="25">SUM(M51:W51)</f>
        <v>0.13</v>
      </c>
      <c r="M51" s="323"/>
      <c r="N51" s="323"/>
      <c r="O51" s="323"/>
      <c r="P51" s="323"/>
      <c r="Q51" s="323"/>
      <c r="R51" s="323">
        <v>0.13</v>
      </c>
      <c r="S51" s="323"/>
      <c r="T51" s="323"/>
      <c r="U51" s="323"/>
      <c r="V51" s="323"/>
      <c r="W51" s="323"/>
      <c r="X51" s="323"/>
      <c r="Y51" s="323"/>
      <c r="Z51" s="323"/>
      <c r="AA51" s="323"/>
      <c r="AB51" s="323"/>
      <c r="AC51" s="323"/>
      <c r="AD51" s="323"/>
      <c r="AE51" s="323"/>
      <c r="AF51" s="323"/>
      <c r="AG51" s="323"/>
      <c r="AH51" s="323" t="s">
        <v>43</v>
      </c>
      <c r="AI51" s="379" t="s">
        <v>940</v>
      </c>
      <c r="AJ51" s="274" t="s">
        <v>18</v>
      </c>
      <c r="AK51" s="246" t="s">
        <v>163</v>
      </c>
      <c r="AL51" s="241"/>
      <c r="AR51" s="86" t="s">
        <v>642</v>
      </c>
      <c r="AS51" s="353" t="s">
        <v>642</v>
      </c>
    </row>
    <row r="52" spans="1:45" s="97" customFormat="1" ht="20.100000000000001" customHeight="1" x14ac:dyDescent="0.25">
      <c r="A52" s="42">
        <v>2</v>
      </c>
      <c r="B52" s="328" t="s">
        <v>197</v>
      </c>
      <c r="C52" s="314">
        <f t="shared" si="17"/>
        <v>7</v>
      </c>
      <c r="D52" s="315">
        <f>SUM(D53:D55)</f>
        <v>1</v>
      </c>
      <c r="E52" s="315">
        <f t="shared" ref="E52:AG52" si="26">SUM(E53:E55)</f>
        <v>0</v>
      </c>
      <c r="F52" s="315">
        <f t="shared" si="26"/>
        <v>0</v>
      </c>
      <c r="G52" s="315">
        <f t="shared" si="26"/>
        <v>0</v>
      </c>
      <c r="H52" s="315">
        <f t="shared" si="26"/>
        <v>6</v>
      </c>
      <c r="I52" s="315">
        <f t="shared" si="26"/>
        <v>0</v>
      </c>
      <c r="J52" s="315">
        <f t="shared" si="26"/>
        <v>0</v>
      </c>
      <c r="K52" s="315">
        <f t="shared" si="26"/>
        <v>0</v>
      </c>
      <c r="L52" s="315">
        <f t="shared" si="26"/>
        <v>0</v>
      </c>
      <c r="M52" s="315">
        <f t="shared" si="26"/>
        <v>0</v>
      </c>
      <c r="N52" s="315">
        <f t="shared" si="26"/>
        <v>0</v>
      </c>
      <c r="O52" s="315">
        <f t="shared" si="26"/>
        <v>0</v>
      </c>
      <c r="P52" s="315">
        <f t="shared" si="26"/>
        <v>0</v>
      </c>
      <c r="Q52" s="315">
        <f t="shared" si="26"/>
        <v>0</v>
      </c>
      <c r="R52" s="315">
        <f t="shared" si="26"/>
        <v>0</v>
      </c>
      <c r="S52" s="315">
        <f t="shared" si="26"/>
        <v>0</v>
      </c>
      <c r="T52" s="315">
        <f t="shared" si="26"/>
        <v>0</v>
      </c>
      <c r="U52" s="315">
        <f t="shared" si="26"/>
        <v>0</v>
      </c>
      <c r="V52" s="315">
        <f t="shared" si="26"/>
        <v>0</v>
      </c>
      <c r="W52" s="315">
        <f t="shared" si="26"/>
        <v>0</v>
      </c>
      <c r="X52" s="315">
        <f t="shared" si="26"/>
        <v>0</v>
      </c>
      <c r="Y52" s="315">
        <f t="shared" si="26"/>
        <v>0</v>
      </c>
      <c r="Z52" s="315">
        <f t="shared" si="26"/>
        <v>0</v>
      </c>
      <c r="AA52" s="315">
        <f t="shared" si="26"/>
        <v>0</v>
      </c>
      <c r="AB52" s="315">
        <f t="shared" si="26"/>
        <v>0</v>
      </c>
      <c r="AC52" s="315">
        <f t="shared" si="26"/>
        <v>0</v>
      </c>
      <c r="AD52" s="315">
        <f t="shared" si="26"/>
        <v>0</v>
      </c>
      <c r="AE52" s="315">
        <f t="shared" si="26"/>
        <v>0</v>
      </c>
      <c r="AF52" s="315">
        <f t="shared" si="26"/>
        <v>0</v>
      </c>
      <c r="AG52" s="315">
        <f t="shared" si="26"/>
        <v>0</v>
      </c>
      <c r="AH52" s="323"/>
      <c r="AI52" s="382"/>
      <c r="AJ52" s="290"/>
      <c r="AK52" s="266"/>
      <c r="AL52" s="281"/>
      <c r="AR52" s="97" t="s">
        <v>642</v>
      </c>
      <c r="AS52" s="353"/>
    </row>
    <row r="53" spans="1:45" s="103" customFormat="1" ht="20.100000000000001" customHeight="1" x14ac:dyDescent="0.25">
      <c r="A53" s="329" t="s">
        <v>130</v>
      </c>
      <c r="B53" s="312" t="s">
        <v>972</v>
      </c>
      <c r="C53" s="65">
        <f t="shared" si="17"/>
        <v>0.35</v>
      </c>
      <c r="D53" s="315"/>
      <c r="E53" s="323"/>
      <c r="F53" s="335"/>
      <c r="G53" s="335"/>
      <c r="H53" s="323">
        <v>0.35</v>
      </c>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23" t="s">
        <v>47</v>
      </c>
      <c r="AI53" s="382" t="s">
        <v>941</v>
      </c>
      <c r="AJ53" s="290"/>
      <c r="AK53" s="266"/>
      <c r="AL53" s="281"/>
      <c r="AR53" s="103" t="s">
        <v>642</v>
      </c>
      <c r="AS53" s="353" t="s">
        <v>846</v>
      </c>
    </row>
    <row r="54" spans="1:45" s="103" customFormat="1" ht="20.100000000000001" customHeight="1" x14ac:dyDescent="0.25">
      <c r="A54" s="329" t="s">
        <v>131</v>
      </c>
      <c r="B54" s="312" t="s">
        <v>904</v>
      </c>
      <c r="C54" s="65">
        <f t="shared" si="17"/>
        <v>0.15</v>
      </c>
      <c r="D54" s="315"/>
      <c r="E54" s="323"/>
      <c r="F54" s="335"/>
      <c r="G54" s="335"/>
      <c r="H54" s="323">
        <v>0.15</v>
      </c>
      <c r="I54" s="335"/>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23" t="s">
        <v>38</v>
      </c>
      <c r="AI54" s="382" t="s">
        <v>942</v>
      </c>
      <c r="AJ54" s="290"/>
      <c r="AK54" s="266"/>
      <c r="AL54" s="281"/>
      <c r="AS54" s="353"/>
    </row>
    <row r="55" spans="1:45" s="86" customFormat="1" ht="20.100000000000001" customHeight="1" x14ac:dyDescent="0.3">
      <c r="A55" s="329" t="s">
        <v>863</v>
      </c>
      <c r="B55" s="312" t="s">
        <v>864</v>
      </c>
      <c r="C55" s="65">
        <f>SUM(D55:L55)+SUM(X55:AG55)</f>
        <v>6.5</v>
      </c>
      <c r="D55" s="65">
        <v>1</v>
      </c>
      <c r="E55" s="323"/>
      <c r="F55" s="323"/>
      <c r="G55" s="323"/>
      <c r="H55" s="65">
        <v>5.5</v>
      </c>
      <c r="I55" s="323"/>
      <c r="J55" s="323"/>
      <c r="K55" s="323"/>
      <c r="L55" s="335">
        <f>SUM(M55:W55)</f>
        <v>0</v>
      </c>
      <c r="M55" s="323"/>
      <c r="N55" s="323"/>
      <c r="O55" s="323"/>
      <c r="P55" s="323"/>
      <c r="Q55" s="323"/>
      <c r="R55" s="323"/>
      <c r="S55" s="323"/>
      <c r="T55" s="323"/>
      <c r="U55" s="323"/>
      <c r="V55" s="323"/>
      <c r="W55" s="323"/>
      <c r="X55" s="323"/>
      <c r="Y55" s="323"/>
      <c r="Z55" s="323"/>
      <c r="AA55" s="323"/>
      <c r="AB55" s="323"/>
      <c r="AC55" s="323"/>
      <c r="AD55" s="323"/>
      <c r="AE55" s="323"/>
      <c r="AF55" s="323"/>
      <c r="AG55" s="323"/>
      <c r="AH55" s="323" t="s">
        <v>34</v>
      </c>
      <c r="AI55" s="379" t="s">
        <v>943</v>
      </c>
      <c r="AJ55" s="274"/>
      <c r="AK55" s="268"/>
      <c r="AL55" s="241"/>
      <c r="AR55" s="86" t="s">
        <v>642</v>
      </c>
      <c r="AS55" s="353" t="s">
        <v>642</v>
      </c>
    </row>
    <row r="56" spans="1:45" s="86" customFormat="1" ht="20.100000000000001" customHeight="1" x14ac:dyDescent="0.3">
      <c r="A56" s="42">
        <v>3</v>
      </c>
      <c r="B56" s="328" t="s">
        <v>113</v>
      </c>
      <c r="C56" s="314">
        <f t="shared" si="17"/>
        <v>1</v>
      </c>
      <c r="D56" s="315">
        <f t="shared" ref="D56:AG56" si="27">SUM(D57:D57)</f>
        <v>0</v>
      </c>
      <c r="E56" s="314">
        <f t="shared" si="27"/>
        <v>0</v>
      </c>
      <c r="F56" s="314">
        <f t="shared" si="27"/>
        <v>1</v>
      </c>
      <c r="G56" s="314">
        <f t="shared" si="27"/>
        <v>0</v>
      </c>
      <c r="H56" s="314">
        <f t="shared" si="27"/>
        <v>0</v>
      </c>
      <c r="I56" s="315">
        <f t="shared" si="27"/>
        <v>0</v>
      </c>
      <c r="J56" s="315">
        <f t="shared" si="27"/>
        <v>0</v>
      </c>
      <c r="K56" s="315">
        <f t="shared" si="27"/>
        <v>0</v>
      </c>
      <c r="L56" s="315">
        <f t="shared" si="27"/>
        <v>0</v>
      </c>
      <c r="M56" s="315">
        <f t="shared" si="27"/>
        <v>0</v>
      </c>
      <c r="N56" s="315">
        <f t="shared" si="27"/>
        <v>0</v>
      </c>
      <c r="O56" s="315">
        <f t="shared" si="27"/>
        <v>0</v>
      </c>
      <c r="P56" s="315">
        <f t="shared" si="27"/>
        <v>0</v>
      </c>
      <c r="Q56" s="315">
        <f t="shared" si="27"/>
        <v>0</v>
      </c>
      <c r="R56" s="315">
        <f t="shared" si="27"/>
        <v>0</v>
      </c>
      <c r="S56" s="315">
        <f t="shared" si="27"/>
        <v>0</v>
      </c>
      <c r="T56" s="315">
        <f t="shared" si="27"/>
        <v>0</v>
      </c>
      <c r="U56" s="315">
        <f t="shared" si="27"/>
        <v>0</v>
      </c>
      <c r="V56" s="315">
        <f t="shared" si="27"/>
        <v>0</v>
      </c>
      <c r="W56" s="315">
        <f t="shared" si="27"/>
        <v>0</v>
      </c>
      <c r="X56" s="315">
        <f t="shared" si="27"/>
        <v>0</v>
      </c>
      <c r="Y56" s="315">
        <f t="shared" si="27"/>
        <v>0</v>
      </c>
      <c r="Z56" s="315">
        <f t="shared" si="27"/>
        <v>0</v>
      </c>
      <c r="AA56" s="315">
        <f t="shared" si="27"/>
        <v>0</v>
      </c>
      <c r="AB56" s="315">
        <f t="shared" si="27"/>
        <v>0</v>
      </c>
      <c r="AC56" s="315">
        <f t="shared" si="27"/>
        <v>0</v>
      </c>
      <c r="AD56" s="315">
        <f t="shared" si="27"/>
        <v>0</v>
      </c>
      <c r="AE56" s="315">
        <f t="shared" si="27"/>
        <v>0</v>
      </c>
      <c r="AF56" s="315">
        <f t="shared" si="27"/>
        <v>0</v>
      </c>
      <c r="AG56" s="315">
        <f t="shared" si="27"/>
        <v>0</v>
      </c>
      <c r="AH56" s="323"/>
      <c r="AI56" s="379"/>
      <c r="AJ56" s="274"/>
      <c r="AK56" s="268"/>
      <c r="AL56" s="241"/>
      <c r="AR56" s="86" t="s">
        <v>642</v>
      </c>
      <c r="AS56" s="353"/>
    </row>
    <row r="57" spans="1:45" s="85" customFormat="1" ht="20.100000000000001" customHeight="1" x14ac:dyDescent="0.3">
      <c r="A57" s="338" t="s">
        <v>134</v>
      </c>
      <c r="B57" s="339" t="s">
        <v>778</v>
      </c>
      <c r="C57" s="65">
        <f t="shared" si="17"/>
        <v>1</v>
      </c>
      <c r="D57" s="323"/>
      <c r="E57" s="323"/>
      <c r="F57" s="323">
        <v>1</v>
      </c>
      <c r="G57" s="323"/>
      <c r="H57" s="65"/>
      <c r="I57" s="323"/>
      <c r="J57" s="323"/>
      <c r="K57" s="323"/>
      <c r="L57" s="315">
        <f t="shared" si="25"/>
        <v>0</v>
      </c>
      <c r="M57" s="323"/>
      <c r="N57" s="323"/>
      <c r="O57" s="323"/>
      <c r="P57" s="323"/>
      <c r="Q57" s="323"/>
      <c r="R57" s="323"/>
      <c r="S57" s="323"/>
      <c r="T57" s="323"/>
      <c r="U57" s="323"/>
      <c r="V57" s="323"/>
      <c r="W57" s="323"/>
      <c r="X57" s="323"/>
      <c r="Y57" s="323"/>
      <c r="Z57" s="323"/>
      <c r="AA57" s="323"/>
      <c r="AB57" s="323"/>
      <c r="AC57" s="323"/>
      <c r="AD57" s="323"/>
      <c r="AE57" s="323"/>
      <c r="AF57" s="323"/>
      <c r="AG57" s="323"/>
      <c r="AH57" s="323" t="s">
        <v>41</v>
      </c>
      <c r="AI57" s="379" t="s">
        <v>944</v>
      </c>
      <c r="AJ57" s="291" t="s">
        <v>19</v>
      </c>
      <c r="AK57" s="246" t="s">
        <v>174</v>
      </c>
      <c r="AL57" s="241"/>
      <c r="AR57" s="85" t="s">
        <v>642</v>
      </c>
      <c r="AS57" s="359" t="s">
        <v>846</v>
      </c>
    </row>
    <row r="58" spans="1:45" s="89" customFormat="1" ht="20.100000000000001" customHeight="1" x14ac:dyDescent="0.3">
      <c r="A58" s="42">
        <v>4</v>
      </c>
      <c r="B58" s="340" t="s">
        <v>298</v>
      </c>
      <c r="C58" s="314">
        <f t="shared" si="17"/>
        <v>37.24</v>
      </c>
      <c r="D58" s="315">
        <f>SUM(D59:D79)</f>
        <v>3.65</v>
      </c>
      <c r="E58" s="315">
        <f t="shared" ref="E58:AG58" si="28">SUM(E59:E79)</f>
        <v>16.95</v>
      </c>
      <c r="F58" s="315">
        <f t="shared" si="28"/>
        <v>11.99</v>
      </c>
      <c r="G58" s="315">
        <f t="shared" si="28"/>
        <v>0</v>
      </c>
      <c r="H58" s="315">
        <f t="shared" si="28"/>
        <v>1.67</v>
      </c>
      <c r="I58" s="315">
        <f t="shared" si="28"/>
        <v>0.28000000000000003</v>
      </c>
      <c r="J58" s="315">
        <f t="shared" si="28"/>
        <v>0</v>
      </c>
      <c r="K58" s="315">
        <f t="shared" si="28"/>
        <v>0</v>
      </c>
      <c r="L58" s="315">
        <f>SUM(L59:L79)</f>
        <v>0.85</v>
      </c>
      <c r="M58" s="315">
        <f t="shared" si="28"/>
        <v>0.35000000000000003</v>
      </c>
      <c r="N58" s="315">
        <f t="shared" si="28"/>
        <v>0</v>
      </c>
      <c r="O58" s="315">
        <f t="shared" si="28"/>
        <v>0</v>
      </c>
      <c r="P58" s="315">
        <f t="shared" si="28"/>
        <v>0</v>
      </c>
      <c r="Q58" s="315">
        <f t="shared" si="28"/>
        <v>0</v>
      </c>
      <c r="R58" s="315">
        <f t="shared" si="28"/>
        <v>0.13</v>
      </c>
      <c r="S58" s="315">
        <f t="shared" si="28"/>
        <v>0.37</v>
      </c>
      <c r="T58" s="315">
        <f t="shared" si="28"/>
        <v>0</v>
      </c>
      <c r="U58" s="315">
        <f t="shared" si="28"/>
        <v>0</v>
      </c>
      <c r="V58" s="315">
        <f t="shared" si="28"/>
        <v>0</v>
      </c>
      <c r="W58" s="315">
        <f t="shared" si="28"/>
        <v>0</v>
      </c>
      <c r="X58" s="315">
        <f t="shared" si="28"/>
        <v>0</v>
      </c>
      <c r="Y58" s="315">
        <f t="shared" si="28"/>
        <v>0</v>
      </c>
      <c r="Z58" s="315">
        <f t="shared" si="28"/>
        <v>0.03</v>
      </c>
      <c r="AA58" s="315">
        <f t="shared" si="28"/>
        <v>0</v>
      </c>
      <c r="AB58" s="315">
        <f t="shared" si="28"/>
        <v>0.08</v>
      </c>
      <c r="AC58" s="315">
        <f t="shared" si="28"/>
        <v>0.14000000000000001</v>
      </c>
      <c r="AD58" s="315">
        <f t="shared" si="28"/>
        <v>0</v>
      </c>
      <c r="AE58" s="315">
        <f t="shared" si="28"/>
        <v>0</v>
      </c>
      <c r="AF58" s="315">
        <f t="shared" si="28"/>
        <v>0</v>
      </c>
      <c r="AG58" s="315">
        <f t="shared" si="28"/>
        <v>1.6000000000000003</v>
      </c>
      <c r="AH58" s="323"/>
      <c r="AI58" s="404"/>
      <c r="AJ58" s="362"/>
      <c r="AK58" s="273"/>
      <c r="AL58" s="243"/>
      <c r="AR58" s="89" t="s">
        <v>642</v>
      </c>
      <c r="AS58" s="356"/>
    </row>
    <row r="59" spans="1:45" s="26" customFormat="1" ht="110.25" x14ac:dyDescent="0.25">
      <c r="A59" s="323" t="s">
        <v>135</v>
      </c>
      <c r="B59" s="339" t="s">
        <v>82</v>
      </c>
      <c r="C59" s="65">
        <f t="shared" si="17"/>
        <v>3.5</v>
      </c>
      <c r="D59" s="323"/>
      <c r="E59" s="323">
        <v>0.9</v>
      </c>
      <c r="F59" s="323">
        <v>0.7</v>
      </c>
      <c r="G59" s="323"/>
      <c r="H59" s="323">
        <v>0.6</v>
      </c>
      <c r="I59" s="323"/>
      <c r="J59" s="323"/>
      <c r="K59" s="323"/>
      <c r="L59" s="323">
        <f t="shared" si="25"/>
        <v>0.05</v>
      </c>
      <c r="M59" s="323">
        <v>0.05</v>
      </c>
      <c r="N59" s="323"/>
      <c r="O59" s="323"/>
      <c r="P59" s="323"/>
      <c r="Q59" s="323"/>
      <c r="R59" s="323"/>
      <c r="S59" s="323"/>
      <c r="T59" s="323"/>
      <c r="U59" s="323"/>
      <c r="V59" s="323"/>
      <c r="W59" s="323"/>
      <c r="X59" s="323"/>
      <c r="Y59" s="323"/>
      <c r="Z59" s="323"/>
      <c r="AA59" s="323"/>
      <c r="AB59" s="323"/>
      <c r="AC59" s="323"/>
      <c r="AD59" s="323"/>
      <c r="AE59" s="323"/>
      <c r="AF59" s="323"/>
      <c r="AG59" s="323">
        <v>1.25</v>
      </c>
      <c r="AH59" s="323" t="s">
        <v>38</v>
      </c>
      <c r="AI59" s="400" t="s">
        <v>990</v>
      </c>
      <c r="AJ59" s="265" t="s">
        <v>20</v>
      </c>
      <c r="AK59" s="246" t="s">
        <v>509</v>
      </c>
      <c r="AL59" s="266"/>
      <c r="AO59" s="26">
        <v>58.34</v>
      </c>
      <c r="AS59" s="353" t="s">
        <v>846</v>
      </c>
    </row>
    <row r="60" spans="1:45" s="28" customFormat="1" ht="18.75" x14ac:dyDescent="0.25">
      <c r="A60" s="323" t="s">
        <v>136</v>
      </c>
      <c r="B60" s="318" t="s">
        <v>843</v>
      </c>
      <c r="C60" s="65">
        <f t="shared" si="17"/>
        <v>10</v>
      </c>
      <c r="D60" s="323"/>
      <c r="E60" s="323">
        <v>5</v>
      </c>
      <c r="F60" s="323">
        <v>5</v>
      </c>
      <c r="G60" s="323"/>
      <c r="H60" s="323"/>
      <c r="I60" s="323"/>
      <c r="J60" s="323"/>
      <c r="K60" s="323"/>
      <c r="L60" s="323">
        <f t="shared" si="25"/>
        <v>0</v>
      </c>
      <c r="M60" s="323"/>
      <c r="N60" s="323"/>
      <c r="O60" s="323"/>
      <c r="P60" s="323"/>
      <c r="Q60" s="323"/>
      <c r="R60" s="323"/>
      <c r="S60" s="323"/>
      <c r="T60" s="323"/>
      <c r="U60" s="323"/>
      <c r="V60" s="323"/>
      <c r="W60" s="323"/>
      <c r="X60" s="323"/>
      <c r="Y60" s="323"/>
      <c r="Z60" s="323"/>
      <c r="AA60" s="323"/>
      <c r="AB60" s="323"/>
      <c r="AC60" s="323"/>
      <c r="AD60" s="323"/>
      <c r="AE60" s="323"/>
      <c r="AF60" s="323"/>
      <c r="AG60" s="323"/>
      <c r="AH60" s="323" t="s">
        <v>38</v>
      </c>
      <c r="AI60" s="400" t="s">
        <v>646</v>
      </c>
      <c r="AJ60" s="265"/>
      <c r="AK60" s="266"/>
      <c r="AL60" s="266"/>
      <c r="AO60" s="394">
        <v>1.21</v>
      </c>
      <c r="AR60" s="28" t="s">
        <v>642</v>
      </c>
      <c r="AS60" s="98" t="s">
        <v>846</v>
      </c>
    </row>
    <row r="61" spans="1:45" s="102" customFormat="1" ht="63" x14ac:dyDescent="0.25">
      <c r="A61" s="341" t="s">
        <v>280</v>
      </c>
      <c r="B61" s="313" t="s">
        <v>82</v>
      </c>
      <c r="C61" s="329">
        <f t="shared" si="17"/>
        <v>0.9</v>
      </c>
      <c r="D61" s="341"/>
      <c r="E61" s="341">
        <v>0.4</v>
      </c>
      <c r="F61" s="341">
        <v>0.25</v>
      </c>
      <c r="G61" s="341"/>
      <c r="H61" s="341">
        <v>0.12</v>
      </c>
      <c r="I61" s="341"/>
      <c r="J61" s="341"/>
      <c r="K61" s="323"/>
      <c r="L61" s="341">
        <f t="shared" si="25"/>
        <v>0.1</v>
      </c>
      <c r="M61" s="323">
        <v>0.1</v>
      </c>
      <c r="N61" s="323"/>
      <c r="O61" s="323"/>
      <c r="P61" s="323"/>
      <c r="Q61" s="323"/>
      <c r="R61" s="323"/>
      <c r="S61" s="323"/>
      <c r="T61" s="323"/>
      <c r="U61" s="323"/>
      <c r="V61" s="323"/>
      <c r="W61" s="323"/>
      <c r="X61" s="341"/>
      <c r="Y61" s="341"/>
      <c r="Z61" s="341"/>
      <c r="AA61" s="341"/>
      <c r="AB61" s="341">
        <v>0.03</v>
      </c>
      <c r="AC61" s="341"/>
      <c r="AD61" s="323"/>
      <c r="AE61" s="341"/>
      <c r="AF61" s="341"/>
      <c r="AG61" s="341"/>
      <c r="AH61" s="341" t="s">
        <v>40</v>
      </c>
      <c r="AI61" s="388" t="s">
        <v>991</v>
      </c>
      <c r="AJ61" s="265" t="s">
        <v>20</v>
      </c>
      <c r="AK61" s="292" t="s">
        <v>553</v>
      </c>
      <c r="AL61" s="292"/>
      <c r="AS61" s="360" t="s">
        <v>850</v>
      </c>
    </row>
    <row r="62" spans="1:45" s="28" customFormat="1" ht="31.5" x14ac:dyDescent="0.25">
      <c r="A62" s="323" t="s">
        <v>346</v>
      </c>
      <c r="B62" s="339" t="s">
        <v>82</v>
      </c>
      <c r="C62" s="65">
        <f t="shared" si="17"/>
        <v>1.6</v>
      </c>
      <c r="D62" s="323"/>
      <c r="E62" s="323">
        <v>1.43</v>
      </c>
      <c r="F62" s="323">
        <v>0.06</v>
      </c>
      <c r="G62" s="323"/>
      <c r="H62" s="323"/>
      <c r="I62" s="323"/>
      <c r="J62" s="323"/>
      <c r="K62" s="323"/>
      <c r="L62" s="323">
        <f t="shared" si="25"/>
        <v>0.08</v>
      </c>
      <c r="M62" s="323"/>
      <c r="N62" s="323"/>
      <c r="O62" s="323"/>
      <c r="P62" s="323"/>
      <c r="Q62" s="323"/>
      <c r="R62" s="323">
        <v>0.05</v>
      </c>
      <c r="S62" s="323">
        <v>0.03</v>
      </c>
      <c r="T62" s="323"/>
      <c r="U62" s="323"/>
      <c r="V62" s="323"/>
      <c r="W62" s="323"/>
      <c r="X62" s="323"/>
      <c r="Y62" s="323"/>
      <c r="Z62" s="323">
        <v>0.03</v>
      </c>
      <c r="AA62" s="323"/>
      <c r="AB62" s="323"/>
      <c r="AC62" s="323"/>
      <c r="AD62" s="323"/>
      <c r="AE62" s="323"/>
      <c r="AF62" s="323"/>
      <c r="AG62" s="323"/>
      <c r="AH62" s="323" t="s">
        <v>42</v>
      </c>
      <c r="AI62" s="388" t="s">
        <v>992</v>
      </c>
      <c r="AJ62" s="265" t="s">
        <v>20</v>
      </c>
      <c r="AK62" s="266">
        <v>0</v>
      </c>
      <c r="AL62" s="266"/>
      <c r="AO62" s="28" t="e">
        <f>AO61-#REF!</f>
        <v>#REF!</v>
      </c>
      <c r="AS62" s="353"/>
    </row>
    <row r="63" spans="1:45" s="28" customFormat="1" ht="47.25" x14ac:dyDescent="0.25">
      <c r="A63" s="323" t="s">
        <v>281</v>
      </c>
      <c r="B63" s="339" t="s">
        <v>82</v>
      </c>
      <c r="C63" s="65">
        <f t="shared" si="17"/>
        <v>0.5</v>
      </c>
      <c r="D63" s="323"/>
      <c r="E63" s="323">
        <v>0.1</v>
      </c>
      <c r="F63" s="323">
        <v>0.15</v>
      </c>
      <c r="G63" s="323"/>
      <c r="H63" s="323">
        <v>0.1</v>
      </c>
      <c r="I63" s="323">
        <v>0.05</v>
      </c>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323">
        <v>0.1</v>
      </c>
      <c r="AH63" s="323" t="s">
        <v>34</v>
      </c>
      <c r="AI63" s="388" t="s">
        <v>993</v>
      </c>
      <c r="AJ63" s="265" t="s">
        <v>20</v>
      </c>
      <c r="AK63" s="246" t="s">
        <v>541</v>
      </c>
      <c r="AL63" s="266"/>
      <c r="AS63" s="353" t="s">
        <v>642</v>
      </c>
    </row>
    <row r="64" spans="1:45" s="29" customFormat="1" ht="63" x14ac:dyDescent="0.25">
      <c r="A64" s="323" t="s">
        <v>282</v>
      </c>
      <c r="B64" s="339" t="s">
        <v>82</v>
      </c>
      <c r="C64" s="65">
        <f t="shared" si="17"/>
        <v>0.6</v>
      </c>
      <c r="D64" s="323"/>
      <c r="E64" s="323">
        <v>0.6</v>
      </c>
      <c r="F64" s="323"/>
      <c r="G64" s="323"/>
      <c r="H64" s="323"/>
      <c r="I64" s="323"/>
      <c r="J64" s="323"/>
      <c r="K64" s="323"/>
      <c r="L64" s="323">
        <f t="shared" si="25"/>
        <v>0</v>
      </c>
      <c r="M64" s="323"/>
      <c r="N64" s="323"/>
      <c r="O64" s="323"/>
      <c r="P64" s="323"/>
      <c r="Q64" s="323"/>
      <c r="R64" s="323"/>
      <c r="S64" s="323"/>
      <c r="T64" s="323"/>
      <c r="U64" s="323"/>
      <c r="V64" s="323"/>
      <c r="W64" s="323"/>
      <c r="X64" s="323"/>
      <c r="Y64" s="323"/>
      <c r="Z64" s="323"/>
      <c r="AA64" s="323"/>
      <c r="AB64" s="323"/>
      <c r="AC64" s="323"/>
      <c r="AD64" s="323"/>
      <c r="AE64" s="323"/>
      <c r="AF64" s="323"/>
      <c r="AG64" s="323"/>
      <c r="AH64" s="323" t="s">
        <v>55</v>
      </c>
      <c r="AI64" s="388" t="s">
        <v>994</v>
      </c>
      <c r="AJ64" s="265" t="s">
        <v>20</v>
      </c>
      <c r="AK64" s="266" t="s">
        <v>516</v>
      </c>
      <c r="AL64" s="266"/>
      <c r="AS64" s="353" t="s">
        <v>846</v>
      </c>
    </row>
    <row r="65" spans="1:45" s="29" customFormat="1" ht="63" x14ac:dyDescent="0.25">
      <c r="A65" s="323" t="s">
        <v>283</v>
      </c>
      <c r="B65" s="339" t="s">
        <v>83</v>
      </c>
      <c r="C65" s="65">
        <f t="shared" si="17"/>
        <v>1</v>
      </c>
      <c r="D65" s="65"/>
      <c r="E65" s="65">
        <v>0.73</v>
      </c>
      <c r="F65" s="65">
        <v>0.21</v>
      </c>
      <c r="G65" s="65"/>
      <c r="H65" s="65">
        <v>0.01</v>
      </c>
      <c r="I65" s="65"/>
      <c r="J65" s="65"/>
      <c r="K65" s="65"/>
      <c r="L65" s="323">
        <f t="shared" si="25"/>
        <v>0</v>
      </c>
      <c r="M65" s="65"/>
      <c r="N65" s="65"/>
      <c r="O65" s="65"/>
      <c r="P65" s="65"/>
      <c r="Q65" s="65"/>
      <c r="R65" s="65"/>
      <c r="S65" s="65"/>
      <c r="T65" s="65"/>
      <c r="U65" s="65"/>
      <c r="V65" s="65"/>
      <c r="W65" s="65"/>
      <c r="X65" s="65"/>
      <c r="Y65" s="65"/>
      <c r="Z65" s="65"/>
      <c r="AA65" s="65"/>
      <c r="AB65" s="65">
        <v>0.05</v>
      </c>
      <c r="AC65" s="65"/>
      <c r="AD65" s="65"/>
      <c r="AE65" s="65"/>
      <c r="AF65" s="65"/>
      <c r="AG65" s="65"/>
      <c r="AH65" s="323" t="s">
        <v>56</v>
      </c>
      <c r="AI65" s="388" t="s">
        <v>995</v>
      </c>
      <c r="AJ65" s="265" t="s">
        <v>20</v>
      </c>
      <c r="AK65" s="293" t="s">
        <v>510</v>
      </c>
      <c r="AL65" s="266"/>
      <c r="AS65" s="353" t="s">
        <v>846</v>
      </c>
    </row>
    <row r="66" spans="1:45" s="29" customFormat="1" ht="56.25" x14ac:dyDescent="0.25">
      <c r="A66" s="323" t="s">
        <v>284</v>
      </c>
      <c r="B66" s="339" t="s">
        <v>83</v>
      </c>
      <c r="C66" s="65">
        <f t="shared" si="17"/>
        <v>1.08</v>
      </c>
      <c r="D66" s="65"/>
      <c r="E66" s="65">
        <v>0.7</v>
      </c>
      <c r="F66" s="65">
        <v>0.38</v>
      </c>
      <c r="G66" s="65"/>
      <c r="H66" s="65"/>
      <c r="I66" s="65"/>
      <c r="J66" s="65"/>
      <c r="K66" s="65"/>
      <c r="L66" s="323">
        <f t="shared" si="25"/>
        <v>0</v>
      </c>
      <c r="M66" s="65"/>
      <c r="N66" s="65"/>
      <c r="O66" s="65"/>
      <c r="P66" s="65"/>
      <c r="Q66" s="65"/>
      <c r="R66" s="65"/>
      <c r="S66" s="65"/>
      <c r="T66" s="65"/>
      <c r="U66" s="65"/>
      <c r="V66" s="65"/>
      <c r="W66" s="65"/>
      <c r="X66" s="65"/>
      <c r="Y66" s="65"/>
      <c r="Z66" s="65"/>
      <c r="AA66" s="65"/>
      <c r="AB66" s="65"/>
      <c r="AC66" s="65"/>
      <c r="AD66" s="65"/>
      <c r="AE66" s="65"/>
      <c r="AF66" s="65"/>
      <c r="AG66" s="65"/>
      <c r="AH66" s="323" t="s">
        <v>43</v>
      </c>
      <c r="AI66" s="388" t="s">
        <v>996</v>
      </c>
      <c r="AJ66" s="265" t="s">
        <v>20</v>
      </c>
      <c r="AK66" s="292" t="s">
        <v>514</v>
      </c>
      <c r="AL66" s="266"/>
      <c r="AS66" s="353" t="s">
        <v>642</v>
      </c>
    </row>
    <row r="67" spans="1:45" s="28" customFormat="1" ht="18.75" x14ac:dyDescent="0.25">
      <c r="A67" s="323" t="s">
        <v>285</v>
      </c>
      <c r="B67" s="339" t="s">
        <v>82</v>
      </c>
      <c r="C67" s="65">
        <f t="shared" si="17"/>
        <v>0.1</v>
      </c>
      <c r="D67" s="323"/>
      <c r="E67" s="323">
        <v>0.06</v>
      </c>
      <c r="F67" s="323">
        <v>0.04</v>
      </c>
      <c r="G67" s="323"/>
      <c r="H67" s="323"/>
      <c r="I67" s="323"/>
      <c r="J67" s="323"/>
      <c r="K67" s="323"/>
      <c r="L67" s="323">
        <f t="shared" si="25"/>
        <v>0</v>
      </c>
      <c r="M67" s="323"/>
      <c r="N67" s="323"/>
      <c r="O67" s="323"/>
      <c r="P67" s="323"/>
      <c r="Q67" s="323"/>
      <c r="R67" s="323"/>
      <c r="S67" s="323"/>
      <c r="T67" s="323"/>
      <c r="U67" s="323"/>
      <c r="V67" s="323"/>
      <c r="W67" s="323"/>
      <c r="X67" s="323"/>
      <c r="Y67" s="323"/>
      <c r="Z67" s="323"/>
      <c r="AA67" s="323"/>
      <c r="AB67" s="323"/>
      <c r="AC67" s="323"/>
      <c r="AD67" s="323"/>
      <c r="AE67" s="323"/>
      <c r="AF67" s="323"/>
      <c r="AG67" s="323"/>
      <c r="AH67" s="323" t="s">
        <v>47</v>
      </c>
      <c r="AI67" s="388" t="s">
        <v>997</v>
      </c>
      <c r="AJ67" s="265" t="s">
        <v>20</v>
      </c>
      <c r="AK67" s="266" t="s">
        <v>546</v>
      </c>
      <c r="AL67" s="266"/>
      <c r="AS67" s="353" t="s">
        <v>847</v>
      </c>
    </row>
    <row r="68" spans="1:45" s="100" customFormat="1" ht="63" x14ac:dyDescent="0.25">
      <c r="A68" s="341" t="s">
        <v>286</v>
      </c>
      <c r="B68" s="313" t="s">
        <v>82</v>
      </c>
      <c r="C68" s="329">
        <f t="shared" si="17"/>
        <v>0.93</v>
      </c>
      <c r="D68" s="329">
        <v>0.08</v>
      </c>
      <c r="E68" s="329">
        <v>0.38</v>
      </c>
      <c r="F68" s="329">
        <v>0.37</v>
      </c>
      <c r="G68" s="329"/>
      <c r="H68" s="329"/>
      <c r="I68" s="329"/>
      <c r="J68" s="329"/>
      <c r="K68" s="65"/>
      <c r="L68" s="323">
        <f t="shared" si="25"/>
        <v>0</v>
      </c>
      <c r="M68" s="65"/>
      <c r="N68" s="65"/>
      <c r="O68" s="65"/>
      <c r="P68" s="65"/>
      <c r="Q68" s="65"/>
      <c r="R68" s="65"/>
      <c r="S68" s="65"/>
      <c r="T68" s="65"/>
      <c r="U68" s="65"/>
      <c r="V68" s="65"/>
      <c r="W68" s="65"/>
      <c r="X68" s="329"/>
      <c r="Y68" s="329"/>
      <c r="Z68" s="329"/>
      <c r="AA68" s="329"/>
      <c r="AB68" s="329"/>
      <c r="AC68" s="329"/>
      <c r="AD68" s="65"/>
      <c r="AE68" s="329"/>
      <c r="AF68" s="329"/>
      <c r="AG68" s="329">
        <v>0.1</v>
      </c>
      <c r="AH68" s="341" t="s">
        <v>35</v>
      </c>
      <c r="AI68" s="388" t="s">
        <v>998</v>
      </c>
      <c r="AJ68" s="265" t="s">
        <v>20</v>
      </c>
      <c r="AK68" s="246" t="s">
        <v>261</v>
      </c>
      <c r="AL68" s="292"/>
      <c r="AS68" s="360" t="s">
        <v>846</v>
      </c>
    </row>
    <row r="69" spans="1:45" s="29" customFormat="1" ht="47.25" x14ac:dyDescent="0.25">
      <c r="A69" s="323" t="s">
        <v>287</v>
      </c>
      <c r="B69" s="339" t="s">
        <v>82</v>
      </c>
      <c r="C69" s="65">
        <f t="shared" si="17"/>
        <v>0.55000000000000004</v>
      </c>
      <c r="D69" s="65"/>
      <c r="E69" s="65">
        <v>0.35</v>
      </c>
      <c r="F69" s="65">
        <v>0.15</v>
      </c>
      <c r="G69" s="65"/>
      <c r="H69" s="65"/>
      <c r="I69" s="65">
        <v>0.03</v>
      </c>
      <c r="J69" s="65"/>
      <c r="K69" s="65"/>
      <c r="L69" s="323">
        <f t="shared" si="25"/>
        <v>0.02</v>
      </c>
      <c r="M69" s="65">
        <v>0.02</v>
      </c>
      <c r="N69" s="65"/>
      <c r="O69" s="65"/>
      <c r="P69" s="65"/>
      <c r="Q69" s="65"/>
      <c r="R69" s="65"/>
      <c r="S69" s="65"/>
      <c r="T69" s="65"/>
      <c r="U69" s="65"/>
      <c r="V69" s="65"/>
      <c r="W69" s="65"/>
      <c r="X69" s="65"/>
      <c r="Y69" s="65"/>
      <c r="Z69" s="65"/>
      <c r="AA69" s="65"/>
      <c r="AB69" s="65"/>
      <c r="AC69" s="65"/>
      <c r="AD69" s="65"/>
      <c r="AE69" s="65"/>
      <c r="AF69" s="65"/>
      <c r="AG69" s="65"/>
      <c r="AH69" s="323" t="s">
        <v>58</v>
      </c>
      <c r="AI69" s="388" t="s">
        <v>999</v>
      </c>
      <c r="AJ69" s="265" t="s">
        <v>20</v>
      </c>
      <c r="AK69" s="293" t="s">
        <v>511</v>
      </c>
      <c r="AL69" s="266"/>
      <c r="AS69" s="353" t="s">
        <v>846</v>
      </c>
    </row>
    <row r="70" spans="1:45" s="28" customFormat="1" ht="94.5" x14ac:dyDescent="0.25">
      <c r="A70" s="323" t="s">
        <v>288</v>
      </c>
      <c r="B70" s="339" t="s">
        <v>82</v>
      </c>
      <c r="C70" s="65">
        <f t="shared" si="17"/>
        <v>1</v>
      </c>
      <c r="D70" s="65"/>
      <c r="E70" s="65">
        <v>0.6</v>
      </c>
      <c r="F70" s="65"/>
      <c r="G70" s="65"/>
      <c r="H70" s="65">
        <v>0.33</v>
      </c>
      <c r="I70" s="65"/>
      <c r="J70" s="65"/>
      <c r="K70" s="65"/>
      <c r="L70" s="323">
        <f t="shared" si="25"/>
        <v>0</v>
      </c>
      <c r="M70" s="65"/>
      <c r="N70" s="65"/>
      <c r="O70" s="65"/>
      <c r="P70" s="65"/>
      <c r="Q70" s="65"/>
      <c r="R70" s="65"/>
      <c r="S70" s="65"/>
      <c r="T70" s="65"/>
      <c r="U70" s="65"/>
      <c r="V70" s="65"/>
      <c r="W70" s="65"/>
      <c r="X70" s="65"/>
      <c r="Y70" s="65"/>
      <c r="Z70" s="65"/>
      <c r="AA70" s="65"/>
      <c r="AB70" s="65"/>
      <c r="AC70" s="65">
        <v>7.0000000000000007E-2</v>
      </c>
      <c r="AD70" s="65"/>
      <c r="AE70" s="65"/>
      <c r="AF70" s="65"/>
      <c r="AG70" s="65"/>
      <c r="AH70" s="323" t="s">
        <v>44</v>
      </c>
      <c r="AI70" s="388" t="s">
        <v>1000</v>
      </c>
      <c r="AJ70" s="265" t="s">
        <v>20</v>
      </c>
      <c r="AK70" s="292" t="s">
        <v>522</v>
      </c>
      <c r="AL70" s="266"/>
      <c r="AS70" s="98" t="s">
        <v>846</v>
      </c>
    </row>
    <row r="71" spans="1:45" s="28" customFormat="1" ht="63" x14ac:dyDescent="0.25">
      <c r="A71" s="323" t="s">
        <v>289</v>
      </c>
      <c r="B71" s="339" t="s">
        <v>82</v>
      </c>
      <c r="C71" s="65">
        <f t="shared" si="17"/>
        <v>0.89999999999999991</v>
      </c>
      <c r="D71" s="323">
        <v>0.2</v>
      </c>
      <c r="E71" s="323">
        <v>0.25</v>
      </c>
      <c r="F71" s="323">
        <v>0.24</v>
      </c>
      <c r="G71" s="323"/>
      <c r="H71" s="323"/>
      <c r="I71" s="323"/>
      <c r="J71" s="323"/>
      <c r="K71" s="323"/>
      <c r="L71" s="323">
        <f t="shared" si="25"/>
        <v>0.21</v>
      </c>
      <c r="M71" s="323"/>
      <c r="N71" s="323"/>
      <c r="O71" s="323"/>
      <c r="P71" s="323"/>
      <c r="Q71" s="323"/>
      <c r="R71" s="323"/>
      <c r="S71" s="323">
        <v>0.21</v>
      </c>
      <c r="T71" s="323"/>
      <c r="U71" s="323"/>
      <c r="V71" s="323"/>
      <c r="W71" s="323"/>
      <c r="X71" s="323"/>
      <c r="Y71" s="323"/>
      <c r="Z71" s="323"/>
      <c r="AA71" s="323"/>
      <c r="AB71" s="323"/>
      <c r="AC71" s="323"/>
      <c r="AD71" s="323"/>
      <c r="AE71" s="323"/>
      <c r="AF71" s="323"/>
      <c r="AG71" s="323"/>
      <c r="AH71" s="323" t="s">
        <v>60</v>
      </c>
      <c r="AI71" s="388" t="s">
        <v>1001</v>
      </c>
      <c r="AJ71" s="265" t="s">
        <v>20</v>
      </c>
      <c r="AK71" s="266" t="s">
        <v>517</v>
      </c>
      <c r="AL71" s="266"/>
      <c r="AS71" s="98"/>
    </row>
    <row r="72" spans="1:45" s="102" customFormat="1" ht="63" x14ac:dyDescent="0.25">
      <c r="A72" s="341" t="s">
        <v>290</v>
      </c>
      <c r="B72" s="313" t="s">
        <v>82</v>
      </c>
      <c r="C72" s="329">
        <f t="shared" si="17"/>
        <v>3</v>
      </c>
      <c r="D72" s="329"/>
      <c r="E72" s="329">
        <v>2.77</v>
      </c>
      <c r="F72" s="329"/>
      <c r="G72" s="329"/>
      <c r="H72" s="329"/>
      <c r="I72" s="329"/>
      <c r="J72" s="329"/>
      <c r="K72" s="65"/>
      <c r="L72" s="323">
        <f t="shared" si="25"/>
        <v>0.23</v>
      </c>
      <c r="M72" s="65">
        <v>0.1</v>
      </c>
      <c r="N72" s="65"/>
      <c r="O72" s="65"/>
      <c r="P72" s="65"/>
      <c r="Q72" s="65"/>
      <c r="R72" s="65"/>
      <c r="S72" s="65">
        <v>0.13</v>
      </c>
      <c r="T72" s="65"/>
      <c r="U72" s="65"/>
      <c r="V72" s="65"/>
      <c r="W72" s="65"/>
      <c r="X72" s="329"/>
      <c r="Y72" s="329"/>
      <c r="Z72" s="329"/>
      <c r="AA72" s="329"/>
      <c r="AB72" s="329"/>
      <c r="AC72" s="329"/>
      <c r="AD72" s="65"/>
      <c r="AE72" s="329"/>
      <c r="AF72" s="329"/>
      <c r="AG72" s="329"/>
      <c r="AH72" s="341" t="s">
        <v>226</v>
      </c>
      <c r="AI72" s="388" t="s">
        <v>1002</v>
      </c>
      <c r="AJ72" s="265" t="s">
        <v>20</v>
      </c>
      <c r="AK72" s="292" t="s">
        <v>540</v>
      </c>
      <c r="AL72" s="292"/>
      <c r="AS72" s="360"/>
    </row>
    <row r="73" spans="1:45" s="100" customFormat="1" ht="94.5" x14ac:dyDescent="0.25">
      <c r="A73" s="341" t="s">
        <v>291</v>
      </c>
      <c r="B73" s="313" t="s">
        <v>82</v>
      </c>
      <c r="C73" s="329">
        <f t="shared" si="17"/>
        <v>2.6499999999999995</v>
      </c>
      <c r="D73" s="329">
        <v>0.6</v>
      </c>
      <c r="E73" s="329">
        <v>0.55000000000000004</v>
      </c>
      <c r="F73" s="329">
        <v>1.45</v>
      </c>
      <c r="G73" s="329"/>
      <c r="H73" s="329"/>
      <c r="I73" s="329">
        <v>0.05</v>
      </c>
      <c r="J73" s="329"/>
      <c r="K73" s="329"/>
      <c r="L73" s="323">
        <f t="shared" si="25"/>
        <v>0</v>
      </c>
      <c r="M73" s="329"/>
      <c r="N73" s="329"/>
      <c r="O73" s="329"/>
      <c r="P73" s="329"/>
      <c r="Q73" s="329"/>
      <c r="R73" s="329"/>
      <c r="S73" s="329"/>
      <c r="T73" s="329"/>
      <c r="U73" s="329"/>
      <c r="V73" s="329"/>
      <c r="W73" s="329"/>
      <c r="X73" s="329"/>
      <c r="Y73" s="329"/>
      <c r="Z73" s="329"/>
      <c r="AA73" s="329"/>
      <c r="AB73" s="329"/>
      <c r="AC73" s="329"/>
      <c r="AD73" s="329"/>
      <c r="AE73" s="329"/>
      <c r="AF73" s="329"/>
      <c r="AG73" s="329"/>
      <c r="AH73" s="341" t="s">
        <v>32</v>
      </c>
      <c r="AI73" s="388" t="s">
        <v>1003</v>
      </c>
      <c r="AJ73" s="402" t="s">
        <v>20</v>
      </c>
      <c r="AK73" s="292" t="s">
        <v>537</v>
      </c>
      <c r="AL73" s="292"/>
      <c r="AS73" s="376" t="s">
        <v>846</v>
      </c>
    </row>
    <row r="74" spans="1:45" s="28" customFormat="1" ht="47.25" x14ac:dyDescent="0.25">
      <c r="A74" s="323" t="s">
        <v>292</v>
      </c>
      <c r="B74" s="339" t="s">
        <v>83</v>
      </c>
      <c r="C74" s="65">
        <f t="shared" si="17"/>
        <v>0.60000000000000009</v>
      </c>
      <c r="D74" s="65"/>
      <c r="E74" s="65">
        <v>0.1</v>
      </c>
      <c r="F74" s="65">
        <v>0.31</v>
      </c>
      <c r="G74" s="65"/>
      <c r="H74" s="65">
        <v>0.15</v>
      </c>
      <c r="I74" s="65">
        <v>0.04</v>
      </c>
      <c r="J74" s="65"/>
      <c r="K74" s="65"/>
      <c r="L74" s="323">
        <f t="shared" si="25"/>
        <v>0</v>
      </c>
      <c r="M74" s="65"/>
      <c r="N74" s="65"/>
      <c r="O74" s="65"/>
      <c r="P74" s="65"/>
      <c r="Q74" s="65"/>
      <c r="R74" s="65"/>
      <c r="S74" s="65"/>
      <c r="T74" s="65"/>
      <c r="U74" s="65"/>
      <c r="V74" s="65"/>
      <c r="W74" s="65"/>
      <c r="X74" s="65"/>
      <c r="Y74" s="65"/>
      <c r="Z74" s="65"/>
      <c r="AA74" s="65"/>
      <c r="AB74" s="65"/>
      <c r="AC74" s="65"/>
      <c r="AD74" s="65"/>
      <c r="AE74" s="65"/>
      <c r="AF74" s="65"/>
      <c r="AG74" s="65"/>
      <c r="AH74" s="323" t="s">
        <v>49</v>
      </c>
      <c r="AI74" s="388" t="s">
        <v>1004</v>
      </c>
      <c r="AJ74" s="265" t="s">
        <v>20</v>
      </c>
      <c r="AK74" s="245" t="s">
        <v>530</v>
      </c>
      <c r="AL74" s="266"/>
      <c r="AS74" s="353" t="s">
        <v>846</v>
      </c>
    </row>
    <row r="75" spans="1:45" s="28" customFormat="1" ht="37.5" x14ac:dyDescent="0.25">
      <c r="A75" s="323" t="s">
        <v>293</v>
      </c>
      <c r="B75" s="339" t="s">
        <v>82</v>
      </c>
      <c r="C75" s="65">
        <f t="shared" si="17"/>
        <v>4</v>
      </c>
      <c r="D75" s="65">
        <v>2.77</v>
      </c>
      <c r="E75" s="65">
        <v>0.66</v>
      </c>
      <c r="F75" s="65">
        <v>0.35</v>
      </c>
      <c r="G75" s="65"/>
      <c r="H75" s="65">
        <v>0.02</v>
      </c>
      <c r="I75" s="65">
        <v>7.0000000000000007E-2</v>
      </c>
      <c r="J75" s="65"/>
      <c r="K75" s="65"/>
      <c r="L75" s="323">
        <f t="shared" si="25"/>
        <v>0.08</v>
      </c>
      <c r="M75" s="65">
        <v>0.08</v>
      </c>
      <c r="N75" s="65"/>
      <c r="O75" s="65"/>
      <c r="P75" s="65"/>
      <c r="Q75" s="65"/>
      <c r="R75" s="65"/>
      <c r="S75" s="65"/>
      <c r="T75" s="65"/>
      <c r="U75" s="65"/>
      <c r="V75" s="65"/>
      <c r="W75" s="65"/>
      <c r="X75" s="65"/>
      <c r="Y75" s="65"/>
      <c r="Z75" s="65"/>
      <c r="AA75" s="65"/>
      <c r="AB75" s="65"/>
      <c r="AC75" s="65"/>
      <c r="AD75" s="65"/>
      <c r="AE75" s="65"/>
      <c r="AF75" s="65"/>
      <c r="AG75" s="65">
        <v>0.05</v>
      </c>
      <c r="AH75" s="323" t="s">
        <v>36</v>
      </c>
      <c r="AI75" s="388" t="s">
        <v>1005</v>
      </c>
      <c r="AJ75" s="265" t="s">
        <v>20</v>
      </c>
      <c r="AK75" s="292" t="s">
        <v>513</v>
      </c>
      <c r="AL75" s="266"/>
      <c r="AS75" s="353" t="s">
        <v>642</v>
      </c>
    </row>
    <row r="76" spans="1:45" s="101" customFormat="1" ht="93.75" x14ac:dyDescent="0.3">
      <c r="A76" s="341" t="s">
        <v>501</v>
      </c>
      <c r="B76" s="313" t="s">
        <v>82</v>
      </c>
      <c r="C76" s="329">
        <f t="shared" si="17"/>
        <v>0.5</v>
      </c>
      <c r="D76" s="329"/>
      <c r="E76" s="329">
        <v>0.21</v>
      </c>
      <c r="F76" s="329">
        <v>0.28999999999999998</v>
      </c>
      <c r="G76" s="329"/>
      <c r="H76" s="329"/>
      <c r="I76" s="329"/>
      <c r="J76" s="329"/>
      <c r="K76" s="329"/>
      <c r="L76" s="323">
        <f t="shared" si="25"/>
        <v>0</v>
      </c>
      <c r="M76" s="329"/>
      <c r="N76" s="329"/>
      <c r="O76" s="329"/>
      <c r="P76" s="329"/>
      <c r="Q76" s="329"/>
      <c r="R76" s="329"/>
      <c r="S76" s="329"/>
      <c r="T76" s="329"/>
      <c r="U76" s="329"/>
      <c r="V76" s="329"/>
      <c r="W76" s="329"/>
      <c r="X76" s="329"/>
      <c r="Y76" s="329"/>
      <c r="Z76" s="329"/>
      <c r="AA76" s="329"/>
      <c r="AB76" s="329"/>
      <c r="AC76" s="329"/>
      <c r="AD76" s="329"/>
      <c r="AE76" s="329"/>
      <c r="AF76" s="329"/>
      <c r="AG76" s="329"/>
      <c r="AH76" s="341" t="s">
        <v>63</v>
      </c>
      <c r="AI76" s="390" t="s">
        <v>1006</v>
      </c>
      <c r="AJ76" s="294" t="s">
        <v>20</v>
      </c>
      <c r="AK76" s="295" t="s">
        <v>515</v>
      </c>
      <c r="AL76" s="295"/>
      <c r="AS76" s="360" t="s">
        <v>846</v>
      </c>
    </row>
    <row r="77" spans="1:45" s="84" customFormat="1" ht="20.100000000000001" customHeight="1" x14ac:dyDescent="0.3">
      <c r="A77" s="323" t="s">
        <v>294</v>
      </c>
      <c r="B77" s="339" t="s">
        <v>82</v>
      </c>
      <c r="C77" s="65">
        <f t="shared" si="17"/>
        <v>1.3400000000000003</v>
      </c>
      <c r="D77" s="65"/>
      <c r="E77" s="65">
        <v>1</v>
      </c>
      <c r="F77" s="65">
        <v>0.08</v>
      </c>
      <c r="G77" s="65"/>
      <c r="H77" s="65">
        <v>0.04</v>
      </c>
      <c r="I77" s="65">
        <v>0.04</v>
      </c>
      <c r="J77" s="65"/>
      <c r="K77" s="65"/>
      <c r="L77" s="323">
        <f t="shared" si="25"/>
        <v>0.08</v>
      </c>
      <c r="M77" s="65"/>
      <c r="N77" s="65"/>
      <c r="O77" s="65"/>
      <c r="P77" s="65"/>
      <c r="Q77" s="65"/>
      <c r="R77" s="65">
        <v>0.08</v>
      </c>
      <c r="S77" s="65"/>
      <c r="T77" s="65"/>
      <c r="U77" s="65"/>
      <c r="V77" s="65"/>
      <c r="W77" s="65"/>
      <c r="X77" s="65"/>
      <c r="Y77" s="65"/>
      <c r="Z77" s="65"/>
      <c r="AA77" s="65"/>
      <c r="AB77" s="65"/>
      <c r="AC77" s="65"/>
      <c r="AD77" s="65"/>
      <c r="AE77" s="65"/>
      <c r="AF77" s="65"/>
      <c r="AG77" s="65">
        <v>0.1</v>
      </c>
      <c r="AH77" s="323" t="s">
        <v>41</v>
      </c>
      <c r="AI77" s="390" t="s">
        <v>1007</v>
      </c>
      <c r="AJ77" s="291"/>
      <c r="AK77" s="293" t="s">
        <v>512</v>
      </c>
      <c r="AL77" s="268"/>
      <c r="AS77" s="353" t="s">
        <v>846</v>
      </c>
    </row>
    <row r="78" spans="1:45" s="84" customFormat="1" ht="20.100000000000001" customHeight="1" x14ac:dyDescent="0.3">
      <c r="A78" s="323" t="s">
        <v>347</v>
      </c>
      <c r="B78" s="339" t="s">
        <v>82</v>
      </c>
      <c r="C78" s="65">
        <f t="shared" ref="C78:C79" si="29">SUM(D78:L78)+SUM(X78:AG78)</f>
        <v>0.69</v>
      </c>
      <c r="D78" s="65"/>
      <c r="E78" s="65">
        <v>0.16</v>
      </c>
      <c r="F78" s="65">
        <v>0.16</v>
      </c>
      <c r="G78" s="65"/>
      <c r="H78" s="65">
        <v>0.3</v>
      </c>
      <c r="I78" s="65"/>
      <c r="J78" s="65"/>
      <c r="K78" s="65"/>
      <c r="L78" s="323">
        <f t="shared" si="25"/>
        <v>0</v>
      </c>
      <c r="M78" s="65"/>
      <c r="N78" s="65"/>
      <c r="O78" s="65"/>
      <c r="P78" s="65"/>
      <c r="Q78" s="65"/>
      <c r="R78" s="65"/>
      <c r="S78" s="65"/>
      <c r="T78" s="65"/>
      <c r="U78" s="65"/>
      <c r="V78" s="65"/>
      <c r="W78" s="65"/>
      <c r="X78" s="65"/>
      <c r="Y78" s="65"/>
      <c r="Z78" s="65"/>
      <c r="AA78" s="65"/>
      <c r="AB78" s="65"/>
      <c r="AC78" s="65">
        <v>7.0000000000000007E-2</v>
      </c>
      <c r="AD78" s="65"/>
      <c r="AE78" s="65"/>
      <c r="AF78" s="65"/>
      <c r="AG78" s="65"/>
      <c r="AH78" s="323" t="s">
        <v>31</v>
      </c>
      <c r="AI78" s="390" t="s">
        <v>1008</v>
      </c>
      <c r="AJ78" s="291"/>
      <c r="AK78" s="268" t="s">
        <v>544</v>
      </c>
      <c r="AL78" s="268"/>
      <c r="AS78" s="353"/>
    </row>
    <row r="79" spans="1:45" s="19" customFormat="1" ht="20.100000000000001" customHeight="1" x14ac:dyDescent="0.3">
      <c r="A79" s="323" t="s">
        <v>502</v>
      </c>
      <c r="B79" s="313" t="s">
        <v>503</v>
      </c>
      <c r="C79" s="65">
        <f t="shared" si="29"/>
        <v>1.8</v>
      </c>
      <c r="D79" s="65"/>
      <c r="E79" s="65"/>
      <c r="F79" s="65">
        <v>1.8</v>
      </c>
      <c r="G79" s="65"/>
      <c r="H79" s="65"/>
      <c r="I79" s="65"/>
      <c r="J79" s="65"/>
      <c r="K79" s="65"/>
      <c r="L79" s="323">
        <f t="shared" si="25"/>
        <v>0</v>
      </c>
      <c r="M79" s="65"/>
      <c r="N79" s="65"/>
      <c r="O79" s="65"/>
      <c r="P79" s="65"/>
      <c r="Q79" s="65"/>
      <c r="R79" s="65"/>
      <c r="S79" s="65"/>
      <c r="T79" s="65"/>
      <c r="U79" s="65"/>
      <c r="V79" s="65"/>
      <c r="W79" s="65"/>
      <c r="X79" s="65"/>
      <c r="Y79" s="65"/>
      <c r="Z79" s="65"/>
      <c r="AA79" s="65"/>
      <c r="AB79" s="65"/>
      <c r="AC79" s="65"/>
      <c r="AD79" s="65"/>
      <c r="AE79" s="65"/>
      <c r="AF79" s="65"/>
      <c r="AG79" s="65"/>
      <c r="AH79" s="331" t="s">
        <v>500</v>
      </c>
      <c r="AI79" s="379"/>
      <c r="AJ79" s="291"/>
      <c r="AK79" s="268"/>
      <c r="AL79" s="268"/>
      <c r="AS79" s="98"/>
    </row>
    <row r="80" spans="1:45" ht="20.100000000000001" customHeight="1" x14ac:dyDescent="0.3">
      <c r="A80" s="42">
        <v>5</v>
      </c>
      <c r="B80" s="321" t="s">
        <v>114</v>
      </c>
      <c r="C80" s="314">
        <f t="shared" si="17"/>
        <v>6.5499999999999989</v>
      </c>
      <c r="D80" s="315">
        <f>SUM(D81:D83)</f>
        <v>3.5</v>
      </c>
      <c r="E80" s="315">
        <f t="shared" ref="E80:AG80" si="30">SUM(E81:E83)</f>
        <v>1.1000000000000001</v>
      </c>
      <c r="F80" s="315">
        <f t="shared" si="30"/>
        <v>1.83</v>
      </c>
      <c r="G80" s="315">
        <f t="shared" si="30"/>
        <v>0</v>
      </c>
      <c r="H80" s="315">
        <f t="shared" si="30"/>
        <v>0.06</v>
      </c>
      <c r="I80" s="315">
        <f t="shared" si="30"/>
        <v>0.06</v>
      </c>
      <c r="J80" s="315">
        <f t="shared" si="30"/>
        <v>0</v>
      </c>
      <c r="K80" s="315">
        <f t="shared" si="30"/>
        <v>0</v>
      </c>
      <c r="L80" s="315">
        <f t="shared" si="30"/>
        <v>0</v>
      </c>
      <c r="M80" s="315">
        <f t="shared" si="30"/>
        <v>0</v>
      </c>
      <c r="N80" s="315">
        <f t="shared" si="30"/>
        <v>0</v>
      </c>
      <c r="O80" s="315">
        <f t="shared" si="30"/>
        <v>0</v>
      </c>
      <c r="P80" s="315">
        <f t="shared" si="30"/>
        <v>0</v>
      </c>
      <c r="Q80" s="315">
        <f t="shared" si="30"/>
        <v>0</v>
      </c>
      <c r="R80" s="315">
        <f t="shared" si="30"/>
        <v>0</v>
      </c>
      <c r="S80" s="315">
        <f t="shared" si="30"/>
        <v>0</v>
      </c>
      <c r="T80" s="315">
        <f t="shared" si="30"/>
        <v>0</v>
      </c>
      <c r="U80" s="315">
        <f t="shared" si="30"/>
        <v>0</v>
      </c>
      <c r="V80" s="315">
        <f t="shared" si="30"/>
        <v>0</v>
      </c>
      <c r="W80" s="315">
        <f t="shared" si="30"/>
        <v>0</v>
      </c>
      <c r="X80" s="315">
        <f t="shared" si="30"/>
        <v>0</v>
      </c>
      <c r="Y80" s="315">
        <f t="shared" si="30"/>
        <v>0</v>
      </c>
      <c r="Z80" s="315">
        <f t="shared" si="30"/>
        <v>0</v>
      </c>
      <c r="AA80" s="315">
        <f t="shared" si="30"/>
        <v>0</v>
      </c>
      <c r="AB80" s="315">
        <f t="shared" si="30"/>
        <v>0</v>
      </c>
      <c r="AC80" s="315">
        <f t="shared" si="30"/>
        <v>0</v>
      </c>
      <c r="AD80" s="315">
        <f t="shared" si="30"/>
        <v>0</v>
      </c>
      <c r="AE80" s="315">
        <f t="shared" si="30"/>
        <v>0</v>
      </c>
      <c r="AF80" s="315">
        <f t="shared" si="30"/>
        <v>0</v>
      </c>
      <c r="AG80" s="315">
        <f t="shared" si="30"/>
        <v>0</v>
      </c>
      <c r="AH80" s="323"/>
      <c r="AI80" s="379"/>
      <c r="AJ80" s="274"/>
      <c r="AK80" s="268"/>
      <c r="AL80" s="241"/>
      <c r="AR80" s="87" t="s">
        <v>642</v>
      </c>
    </row>
    <row r="81" spans="1:45" ht="20.100000000000001" customHeight="1" x14ac:dyDescent="0.3">
      <c r="A81" s="329" t="s">
        <v>137</v>
      </c>
      <c r="B81" s="339" t="s">
        <v>865</v>
      </c>
      <c r="C81" s="65">
        <f t="shared" si="17"/>
        <v>5</v>
      </c>
      <c r="D81" s="65">
        <v>3.5</v>
      </c>
      <c r="E81" s="65">
        <v>0.5</v>
      </c>
      <c r="F81" s="65">
        <v>1</v>
      </c>
      <c r="G81" s="342"/>
      <c r="H81" s="342"/>
      <c r="I81" s="342"/>
      <c r="J81" s="342"/>
      <c r="K81" s="342"/>
      <c r="L81" s="335">
        <f t="shared" si="25"/>
        <v>0</v>
      </c>
      <c r="M81" s="342"/>
      <c r="N81" s="342"/>
      <c r="O81" s="342"/>
      <c r="P81" s="342"/>
      <c r="Q81" s="342"/>
      <c r="R81" s="342"/>
      <c r="S81" s="342"/>
      <c r="T81" s="342"/>
      <c r="U81" s="342"/>
      <c r="V81" s="342"/>
      <c r="W81" s="342"/>
      <c r="X81" s="342"/>
      <c r="Y81" s="342"/>
      <c r="Z81" s="342"/>
      <c r="AA81" s="342"/>
      <c r="AB81" s="342"/>
      <c r="AC81" s="342"/>
      <c r="AD81" s="342"/>
      <c r="AE81" s="342"/>
      <c r="AF81" s="342"/>
      <c r="AG81" s="342"/>
      <c r="AH81" s="65" t="s">
        <v>207</v>
      </c>
      <c r="AI81" s="390" t="s">
        <v>1009</v>
      </c>
      <c r="AJ81" s="265" t="s">
        <v>21</v>
      </c>
      <c r="AK81" s="268" t="s">
        <v>555</v>
      </c>
      <c r="AL81" s="241"/>
      <c r="AR81" s="87" t="s">
        <v>642</v>
      </c>
    </row>
    <row r="82" spans="1:45" ht="20.100000000000001" hidden="1" customHeight="1" x14ac:dyDescent="0.3">
      <c r="A82" s="329"/>
      <c r="B82" s="339"/>
      <c r="C82" s="65"/>
      <c r="D82" s="65"/>
      <c r="E82" s="65"/>
      <c r="F82" s="65"/>
      <c r="G82" s="342"/>
      <c r="H82" s="65"/>
      <c r="I82" s="65"/>
      <c r="J82" s="342"/>
      <c r="K82" s="342"/>
      <c r="L82" s="335">
        <f t="shared" si="25"/>
        <v>0</v>
      </c>
      <c r="M82" s="342"/>
      <c r="N82" s="342"/>
      <c r="O82" s="342"/>
      <c r="P82" s="342"/>
      <c r="Q82" s="342"/>
      <c r="R82" s="342"/>
      <c r="S82" s="342"/>
      <c r="T82" s="342"/>
      <c r="U82" s="342"/>
      <c r="V82" s="342"/>
      <c r="W82" s="342"/>
      <c r="X82" s="342"/>
      <c r="Y82" s="342"/>
      <c r="Z82" s="342"/>
      <c r="AA82" s="342"/>
      <c r="AB82" s="342"/>
      <c r="AC82" s="342"/>
      <c r="AD82" s="342"/>
      <c r="AE82" s="342"/>
      <c r="AF82" s="342"/>
      <c r="AG82" s="342"/>
      <c r="AH82" s="65"/>
      <c r="AI82" s="379"/>
      <c r="AJ82" s="265"/>
      <c r="AK82" s="268"/>
      <c r="AL82" s="241"/>
    </row>
    <row r="83" spans="1:45" s="86" customFormat="1" ht="20.100000000000001" customHeight="1" x14ac:dyDescent="0.3">
      <c r="A83" s="329" t="s">
        <v>231</v>
      </c>
      <c r="B83" s="339" t="s">
        <v>497</v>
      </c>
      <c r="C83" s="65">
        <f t="shared" si="17"/>
        <v>1.55</v>
      </c>
      <c r="D83" s="65"/>
      <c r="E83" s="65">
        <v>0.6</v>
      </c>
      <c r="F83" s="323">
        <v>0.83</v>
      </c>
      <c r="G83" s="323"/>
      <c r="H83" s="65">
        <v>0.06</v>
      </c>
      <c r="I83" s="65">
        <v>0.06</v>
      </c>
      <c r="J83" s="323"/>
      <c r="K83" s="323"/>
      <c r="L83" s="335">
        <f t="shared" si="25"/>
        <v>0</v>
      </c>
      <c r="M83" s="323"/>
      <c r="N83" s="323"/>
      <c r="O83" s="323"/>
      <c r="P83" s="323"/>
      <c r="Q83" s="323"/>
      <c r="R83" s="323"/>
      <c r="S83" s="323"/>
      <c r="T83" s="323"/>
      <c r="U83" s="323"/>
      <c r="V83" s="323"/>
      <c r="W83" s="323"/>
      <c r="X83" s="323"/>
      <c r="Y83" s="323"/>
      <c r="Z83" s="323"/>
      <c r="AA83" s="323"/>
      <c r="AB83" s="323"/>
      <c r="AC83" s="323"/>
      <c r="AD83" s="323"/>
      <c r="AE83" s="323"/>
      <c r="AF83" s="323"/>
      <c r="AG83" s="323"/>
      <c r="AH83" s="65" t="s">
        <v>207</v>
      </c>
      <c r="AI83" s="379"/>
      <c r="AJ83" s="265"/>
      <c r="AK83" s="268"/>
      <c r="AL83" s="241"/>
      <c r="AS83" s="98"/>
    </row>
    <row r="84" spans="1:45" ht="20.100000000000001" customHeight="1" x14ac:dyDescent="0.3">
      <c r="A84" s="42">
        <v>6</v>
      </c>
      <c r="B84" s="328" t="s">
        <v>117</v>
      </c>
      <c r="C84" s="314">
        <f>SUM(D84:L84)+SUM(X84:AG84)</f>
        <v>0.2</v>
      </c>
      <c r="D84" s="315">
        <f t="shared" ref="D84:E84" si="31">SUM(D85:D86)</f>
        <v>0</v>
      </c>
      <c r="E84" s="315">
        <f t="shared" si="31"/>
        <v>0</v>
      </c>
      <c r="F84" s="315">
        <f>SUM(F85:F86)</f>
        <v>0.04</v>
      </c>
      <c r="G84" s="315">
        <f t="shared" ref="G84:L84" si="32">SUM(G85:G86)</f>
        <v>0</v>
      </c>
      <c r="H84" s="315">
        <f t="shared" si="32"/>
        <v>0</v>
      </c>
      <c r="I84" s="315">
        <f t="shared" si="32"/>
        <v>0</v>
      </c>
      <c r="J84" s="315">
        <f t="shared" si="32"/>
        <v>0</v>
      </c>
      <c r="K84" s="315">
        <f t="shared" si="32"/>
        <v>0</v>
      </c>
      <c r="L84" s="315">
        <f t="shared" si="32"/>
        <v>0.04</v>
      </c>
      <c r="M84" s="315">
        <f t="shared" ref="M84:W84" si="33">SUM(M86:M86)</f>
        <v>0</v>
      </c>
      <c r="N84" s="315">
        <f t="shared" si="33"/>
        <v>0</v>
      </c>
      <c r="O84" s="315">
        <f t="shared" si="33"/>
        <v>0</v>
      </c>
      <c r="P84" s="315">
        <f t="shared" si="33"/>
        <v>0</v>
      </c>
      <c r="Q84" s="315">
        <f t="shared" si="33"/>
        <v>0</v>
      </c>
      <c r="R84" s="315">
        <f t="shared" si="33"/>
        <v>0</v>
      </c>
      <c r="S84" s="315">
        <f t="shared" si="33"/>
        <v>0</v>
      </c>
      <c r="T84" s="315">
        <f t="shared" si="33"/>
        <v>0</v>
      </c>
      <c r="U84" s="315">
        <f t="shared" si="33"/>
        <v>0</v>
      </c>
      <c r="V84" s="315">
        <f t="shared" si="33"/>
        <v>0</v>
      </c>
      <c r="W84" s="315">
        <f t="shared" si="33"/>
        <v>0</v>
      </c>
      <c r="X84" s="315">
        <f>SUM(X85:X86)</f>
        <v>0.12</v>
      </c>
      <c r="Y84" s="315">
        <f t="shared" ref="Y84:AG84" si="34">SUM(Y85:Y86)</f>
        <v>0</v>
      </c>
      <c r="Z84" s="315">
        <f t="shared" si="34"/>
        <v>0</v>
      </c>
      <c r="AA84" s="315">
        <f t="shared" si="34"/>
        <v>0</v>
      </c>
      <c r="AB84" s="315">
        <f t="shared" si="34"/>
        <v>0</v>
      </c>
      <c r="AC84" s="315">
        <f t="shared" si="34"/>
        <v>0</v>
      </c>
      <c r="AD84" s="315">
        <f t="shared" si="34"/>
        <v>0</v>
      </c>
      <c r="AE84" s="315">
        <f t="shared" si="34"/>
        <v>0</v>
      </c>
      <c r="AF84" s="315">
        <f t="shared" si="34"/>
        <v>0</v>
      </c>
      <c r="AG84" s="315">
        <f t="shared" si="34"/>
        <v>0</v>
      </c>
      <c r="AH84" s="323"/>
      <c r="AI84" s="379"/>
      <c r="AJ84" s="274"/>
      <c r="AK84" s="268"/>
      <c r="AL84" s="241"/>
      <c r="AR84" s="87" t="s">
        <v>642</v>
      </c>
    </row>
    <row r="85" spans="1:45" s="90" customFormat="1" ht="20.100000000000001" customHeight="1" x14ac:dyDescent="0.25">
      <c r="A85" s="329" t="s">
        <v>349</v>
      </c>
      <c r="B85" s="312" t="s">
        <v>907</v>
      </c>
      <c r="C85" s="65">
        <f t="shared" si="17"/>
        <v>0.12</v>
      </c>
      <c r="D85" s="331"/>
      <c r="E85" s="323"/>
      <c r="F85" s="323"/>
      <c r="G85" s="323"/>
      <c r="H85" s="323"/>
      <c r="I85" s="323"/>
      <c r="J85" s="323"/>
      <c r="K85" s="323"/>
      <c r="L85" s="323">
        <f t="shared" si="25"/>
        <v>0.04</v>
      </c>
      <c r="M85" s="323">
        <v>0.04</v>
      </c>
      <c r="N85" s="323"/>
      <c r="O85" s="323"/>
      <c r="P85" s="323"/>
      <c r="Q85" s="323"/>
      <c r="R85" s="323"/>
      <c r="S85" s="323"/>
      <c r="T85" s="323"/>
      <c r="U85" s="323"/>
      <c r="V85" s="323"/>
      <c r="W85" s="323"/>
      <c r="X85" s="323">
        <v>0.08</v>
      </c>
      <c r="Y85" s="323"/>
      <c r="Z85" s="323"/>
      <c r="AA85" s="323"/>
      <c r="AB85" s="323"/>
      <c r="AC85" s="323"/>
      <c r="AD85" s="323"/>
      <c r="AE85" s="323"/>
      <c r="AF85" s="323"/>
      <c r="AG85" s="323"/>
      <c r="AH85" s="65" t="s">
        <v>36</v>
      </c>
      <c r="AI85" s="391" t="s">
        <v>945</v>
      </c>
      <c r="AJ85" s="274"/>
      <c r="AK85" s="246"/>
      <c r="AL85" s="241"/>
      <c r="AS85" s="353"/>
    </row>
    <row r="86" spans="1:45" s="90" customFormat="1" ht="20.100000000000001" customHeight="1" x14ac:dyDescent="0.25">
      <c r="A86" s="329" t="s">
        <v>138</v>
      </c>
      <c r="B86" s="312" t="s">
        <v>891</v>
      </c>
      <c r="C86" s="65">
        <f t="shared" si="17"/>
        <v>0.08</v>
      </c>
      <c r="D86" s="331"/>
      <c r="E86" s="323"/>
      <c r="F86" s="323">
        <v>0.04</v>
      </c>
      <c r="G86" s="323"/>
      <c r="H86" s="323"/>
      <c r="I86" s="323"/>
      <c r="J86" s="323"/>
      <c r="K86" s="323"/>
      <c r="L86" s="323">
        <f t="shared" si="25"/>
        <v>0</v>
      </c>
      <c r="M86" s="323"/>
      <c r="N86" s="323"/>
      <c r="O86" s="323"/>
      <c r="P86" s="323"/>
      <c r="Q86" s="323"/>
      <c r="R86" s="323"/>
      <c r="S86" s="323"/>
      <c r="T86" s="323"/>
      <c r="U86" s="323"/>
      <c r="V86" s="323"/>
      <c r="W86" s="323"/>
      <c r="X86" s="323">
        <v>0.04</v>
      </c>
      <c r="Y86" s="323"/>
      <c r="Z86" s="323"/>
      <c r="AA86" s="323"/>
      <c r="AB86" s="323"/>
      <c r="AC86" s="323"/>
      <c r="AD86" s="323"/>
      <c r="AE86" s="323"/>
      <c r="AF86" s="323"/>
      <c r="AG86" s="323"/>
      <c r="AH86" s="65" t="s">
        <v>34</v>
      </c>
      <c r="AI86" s="391" t="s">
        <v>946</v>
      </c>
      <c r="AJ86" s="274"/>
      <c r="AK86" s="246"/>
      <c r="AL86" s="241"/>
      <c r="AS86" s="353" t="s">
        <v>642</v>
      </c>
    </row>
    <row r="87" spans="1:45" ht="20.100000000000001" customHeight="1" x14ac:dyDescent="0.3">
      <c r="A87" s="375">
        <v>7</v>
      </c>
      <c r="B87" s="328" t="s">
        <v>246</v>
      </c>
      <c r="C87" s="314">
        <f t="shared" si="17"/>
        <v>5.5</v>
      </c>
      <c r="D87" s="315">
        <f t="shared" ref="D87:AG87" si="35">SUM(D88:D88)</f>
        <v>0</v>
      </c>
      <c r="E87" s="315">
        <f t="shared" si="35"/>
        <v>0</v>
      </c>
      <c r="F87" s="315">
        <f t="shared" si="35"/>
        <v>0</v>
      </c>
      <c r="G87" s="315">
        <f t="shared" si="35"/>
        <v>0</v>
      </c>
      <c r="H87" s="314">
        <f t="shared" si="35"/>
        <v>5.5</v>
      </c>
      <c r="I87" s="315">
        <f t="shared" si="35"/>
        <v>0</v>
      </c>
      <c r="J87" s="315">
        <f t="shared" si="35"/>
        <v>0</v>
      </c>
      <c r="K87" s="315">
        <f t="shared" si="35"/>
        <v>0</v>
      </c>
      <c r="L87" s="315">
        <f t="shared" si="35"/>
        <v>0</v>
      </c>
      <c r="M87" s="315">
        <f t="shared" si="35"/>
        <v>0</v>
      </c>
      <c r="N87" s="315">
        <f t="shared" si="35"/>
        <v>0</v>
      </c>
      <c r="O87" s="315">
        <f t="shared" si="35"/>
        <v>0</v>
      </c>
      <c r="P87" s="315">
        <f t="shared" si="35"/>
        <v>0</v>
      </c>
      <c r="Q87" s="315">
        <f t="shared" si="35"/>
        <v>0</v>
      </c>
      <c r="R87" s="315">
        <f t="shared" si="35"/>
        <v>0</v>
      </c>
      <c r="S87" s="315">
        <f t="shared" si="35"/>
        <v>0</v>
      </c>
      <c r="T87" s="315">
        <f t="shared" si="35"/>
        <v>0</v>
      </c>
      <c r="U87" s="315">
        <f t="shared" si="35"/>
        <v>0</v>
      </c>
      <c r="V87" s="315">
        <f t="shared" si="35"/>
        <v>0</v>
      </c>
      <c r="W87" s="315">
        <f t="shared" si="35"/>
        <v>0</v>
      </c>
      <c r="X87" s="315">
        <f t="shared" si="35"/>
        <v>0</v>
      </c>
      <c r="Y87" s="315">
        <f t="shared" si="35"/>
        <v>0</v>
      </c>
      <c r="Z87" s="315">
        <f t="shared" si="35"/>
        <v>0</v>
      </c>
      <c r="AA87" s="315">
        <f t="shared" si="35"/>
        <v>0</v>
      </c>
      <c r="AB87" s="315">
        <f t="shared" si="35"/>
        <v>0</v>
      </c>
      <c r="AC87" s="315">
        <f t="shared" si="35"/>
        <v>0</v>
      </c>
      <c r="AD87" s="315">
        <f t="shared" si="35"/>
        <v>0</v>
      </c>
      <c r="AE87" s="315">
        <f t="shared" si="35"/>
        <v>0</v>
      </c>
      <c r="AF87" s="315">
        <f t="shared" si="35"/>
        <v>0</v>
      </c>
      <c r="AG87" s="315">
        <f t="shared" si="35"/>
        <v>0</v>
      </c>
      <c r="AH87" s="65"/>
      <c r="AI87" s="379"/>
      <c r="AJ87" s="274"/>
      <c r="AK87" s="268"/>
      <c r="AL87" s="241"/>
    </row>
    <row r="88" spans="1:45" s="86" customFormat="1" ht="20.100000000000001" customHeight="1" x14ac:dyDescent="0.3">
      <c r="A88" s="329" t="s">
        <v>157</v>
      </c>
      <c r="B88" s="343" t="s">
        <v>256</v>
      </c>
      <c r="C88" s="65">
        <f t="shared" si="17"/>
        <v>5.5</v>
      </c>
      <c r="D88" s="323"/>
      <c r="E88" s="323"/>
      <c r="F88" s="323"/>
      <c r="G88" s="323"/>
      <c r="H88" s="65">
        <v>5.5</v>
      </c>
      <c r="I88" s="323"/>
      <c r="J88" s="323"/>
      <c r="K88" s="323"/>
      <c r="L88" s="335">
        <f t="shared" si="25"/>
        <v>0</v>
      </c>
      <c r="M88" s="323"/>
      <c r="N88" s="323"/>
      <c r="O88" s="323"/>
      <c r="P88" s="323"/>
      <c r="Q88" s="323"/>
      <c r="R88" s="323"/>
      <c r="S88" s="323"/>
      <c r="T88" s="323"/>
      <c r="U88" s="323"/>
      <c r="V88" s="323"/>
      <c r="W88" s="323"/>
      <c r="X88" s="323"/>
      <c r="Y88" s="323"/>
      <c r="Z88" s="323"/>
      <c r="AA88" s="323"/>
      <c r="AB88" s="323"/>
      <c r="AC88" s="323"/>
      <c r="AD88" s="323"/>
      <c r="AE88" s="323"/>
      <c r="AF88" s="323"/>
      <c r="AG88" s="323"/>
      <c r="AH88" s="331" t="s">
        <v>255</v>
      </c>
      <c r="AI88" s="379"/>
      <c r="AJ88" s="274"/>
      <c r="AK88" s="268"/>
      <c r="AL88" s="241"/>
      <c r="AS88" s="98"/>
    </row>
    <row r="89" spans="1:45" ht="20.100000000000001" customHeight="1" x14ac:dyDescent="0.3">
      <c r="A89" s="42">
        <v>8</v>
      </c>
      <c r="B89" s="328" t="s">
        <v>119</v>
      </c>
      <c r="C89" s="314">
        <f>SUM(D89:L89)+SUM(X89:AG89)</f>
        <v>1.1900000000000002</v>
      </c>
      <c r="D89" s="314">
        <f t="shared" ref="D89:AG89" si="36">SUM(D90:D96)</f>
        <v>0.52</v>
      </c>
      <c r="E89" s="315">
        <f t="shared" si="36"/>
        <v>0.22</v>
      </c>
      <c r="F89" s="314">
        <f t="shared" si="36"/>
        <v>0</v>
      </c>
      <c r="G89" s="315">
        <f t="shared" si="36"/>
        <v>0</v>
      </c>
      <c r="H89" s="315">
        <f t="shared" si="36"/>
        <v>0</v>
      </c>
      <c r="I89" s="315">
        <f t="shared" si="36"/>
        <v>0</v>
      </c>
      <c r="J89" s="315">
        <f t="shared" si="36"/>
        <v>0</v>
      </c>
      <c r="K89" s="315">
        <f t="shared" si="36"/>
        <v>0</v>
      </c>
      <c r="L89" s="314">
        <f t="shared" si="36"/>
        <v>0.36</v>
      </c>
      <c r="M89" s="315">
        <f t="shared" si="36"/>
        <v>0.03</v>
      </c>
      <c r="N89" s="315">
        <f t="shared" si="36"/>
        <v>0</v>
      </c>
      <c r="O89" s="315">
        <f t="shared" si="36"/>
        <v>0</v>
      </c>
      <c r="P89" s="315">
        <f t="shared" si="36"/>
        <v>0</v>
      </c>
      <c r="Q89" s="315">
        <f t="shared" si="36"/>
        <v>0</v>
      </c>
      <c r="R89" s="315">
        <f t="shared" si="36"/>
        <v>0</v>
      </c>
      <c r="S89" s="315">
        <f t="shared" si="36"/>
        <v>0.1</v>
      </c>
      <c r="T89" s="315">
        <f t="shared" si="36"/>
        <v>0</v>
      </c>
      <c r="U89" s="315">
        <f t="shared" si="36"/>
        <v>0</v>
      </c>
      <c r="V89" s="315">
        <f t="shared" si="36"/>
        <v>0</v>
      </c>
      <c r="W89" s="315">
        <f t="shared" si="36"/>
        <v>0.23</v>
      </c>
      <c r="X89" s="315">
        <f t="shared" si="36"/>
        <v>0</v>
      </c>
      <c r="Y89" s="315">
        <f t="shared" si="36"/>
        <v>0</v>
      </c>
      <c r="Z89" s="315">
        <f t="shared" si="36"/>
        <v>0</v>
      </c>
      <c r="AA89" s="315">
        <f t="shared" si="36"/>
        <v>0</v>
      </c>
      <c r="AB89" s="315">
        <f t="shared" si="36"/>
        <v>0</v>
      </c>
      <c r="AC89" s="315">
        <f t="shared" si="36"/>
        <v>0</v>
      </c>
      <c r="AD89" s="315">
        <f t="shared" si="36"/>
        <v>0</v>
      </c>
      <c r="AE89" s="315">
        <f t="shared" si="36"/>
        <v>0</v>
      </c>
      <c r="AF89" s="315">
        <f t="shared" si="36"/>
        <v>0</v>
      </c>
      <c r="AG89" s="315">
        <f t="shared" si="36"/>
        <v>0.09</v>
      </c>
      <c r="AH89" s="323"/>
      <c r="AI89" s="379"/>
      <c r="AJ89" s="274"/>
      <c r="AK89" s="268"/>
      <c r="AL89" s="241"/>
    </row>
    <row r="90" spans="1:45" s="86" customFormat="1" ht="20.100000000000001" customHeight="1" x14ac:dyDescent="0.25">
      <c r="A90" s="329" t="s">
        <v>140</v>
      </c>
      <c r="B90" s="343" t="s">
        <v>866</v>
      </c>
      <c r="C90" s="65">
        <f t="shared" si="17"/>
        <v>0.23</v>
      </c>
      <c r="D90" s="323"/>
      <c r="E90" s="323"/>
      <c r="F90" s="323"/>
      <c r="G90" s="323"/>
      <c r="H90" s="323"/>
      <c r="I90" s="323"/>
      <c r="J90" s="323"/>
      <c r="K90" s="323"/>
      <c r="L90" s="323">
        <f t="shared" si="25"/>
        <v>0.23</v>
      </c>
      <c r="M90" s="323"/>
      <c r="N90" s="323"/>
      <c r="O90" s="323"/>
      <c r="P90" s="323"/>
      <c r="Q90" s="323"/>
      <c r="R90" s="323"/>
      <c r="S90" s="65"/>
      <c r="T90" s="323"/>
      <c r="U90" s="323"/>
      <c r="V90" s="323"/>
      <c r="W90" s="323">
        <v>0.23</v>
      </c>
      <c r="X90" s="323"/>
      <c r="Y90" s="323"/>
      <c r="Z90" s="323"/>
      <c r="AA90" s="323"/>
      <c r="AB90" s="323"/>
      <c r="AC90" s="323"/>
      <c r="AD90" s="323"/>
      <c r="AE90" s="323"/>
      <c r="AF90" s="323"/>
      <c r="AG90" s="323"/>
      <c r="AH90" s="323" t="s">
        <v>49</v>
      </c>
      <c r="AI90" s="379" t="s">
        <v>947</v>
      </c>
      <c r="AJ90" s="274" t="s">
        <v>26</v>
      </c>
      <c r="AK90" s="246" t="s">
        <v>166</v>
      </c>
      <c r="AL90" s="241"/>
      <c r="AS90" s="353" t="s">
        <v>642</v>
      </c>
    </row>
    <row r="91" spans="1:45" s="86" customFormat="1" ht="20.100000000000001" customHeight="1" x14ac:dyDescent="0.25">
      <c r="A91" s="329" t="s">
        <v>141</v>
      </c>
      <c r="B91" s="343" t="s">
        <v>908</v>
      </c>
      <c r="C91" s="65">
        <f t="shared" si="17"/>
        <v>0.2</v>
      </c>
      <c r="D91" s="323">
        <v>0.17</v>
      </c>
      <c r="E91" s="323"/>
      <c r="F91" s="323"/>
      <c r="G91" s="323"/>
      <c r="H91" s="323"/>
      <c r="I91" s="323"/>
      <c r="J91" s="323"/>
      <c r="K91" s="323"/>
      <c r="L91" s="323">
        <f t="shared" si="25"/>
        <v>0.03</v>
      </c>
      <c r="M91" s="323">
        <v>0.03</v>
      </c>
      <c r="N91" s="323"/>
      <c r="O91" s="323"/>
      <c r="P91" s="323"/>
      <c r="Q91" s="323"/>
      <c r="R91" s="323"/>
      <c r="S91" s="65"/>
      <c r="T91" s="323"/>
      <c r="U91" s="323"/>
      <c r="V91" s="323"/>
      <c r="W91" s="323"/>
      <c r="X91" s="323"/>
      <c r="Y91" s="323"/>
      <c r="Z91" s="323"/>
      <c r="AA91" s="323"/>
      <c r="AB91" s="323"/>
      <c r="AC91" s="323"/>
      <c r="AD91" s="323"/>
      <c r="AE91" s="323"/>
      <c r="AF91" s="323"/>
      <c r="AG91" s="323"/>
      <c r="AH91" s="323" t="s">
        <v>207</v>
      </c>
      <c r="AI91" s="379" t="s">
        <v>948</v>
      </c>
      <c r="AJ91" s="274"/>
      <c r="AK91" s="369"/>
      <c r="AL91" s="241"/>
      <c r="AS91" s="98"/>
    </row>
    <row r="92" spans="1:45" s="86" customFormat="1" ht="20.100000000000001" customHeight="1" x14ac:dyDescent="0.25">
      <c r="A92" s="329" t="s">
        <v>701</v>
      </c>
      <c r="B92" s="343" t="s">
        <v>867</v>
      </c>
      <c r="C92" s="65">
        <f t="shared" si="17"/>
        <v>0.09</v>
      </c>
      <c r="D92" s="323"/>
      <c r="E92" s="323"/>
      <c r="F92" s="323"/>
      <c r="G92" s="323"/>
      <c r="H92" s="323"/>
      <c r="I92" s="323"/>
      <c r="J92" s="323"/>
      <c r="K92" s="323"/>
      <c r="L92" s="323">
        <f t="shared" si="25"/>
        <v>0</v>
      </c>
      <c r="M92" s="323"/>
      <c r="N92" s="323"/>
      <c r="O92" s="323"/>
      <c r="P92" s="323"/>
      <c r="Q92" s="323"/>
      <c r="R92" s="323"/>
      <c r="S92" s="65"/>
      <c r="T92" s="323"/>
      <c r="U92" s="323"/>
      <c r="V92" s="323"/>
      <c r="W92" s="323"/>
      <c r="X92" s="323"/>
      <c r="Y92" s="323"/>
      <c r="Z92" s="323"/>
      <c r="AA92" s="323"/>
      <c r="AB92" s="323"/>
      <c r="AC92" s="323"/>
      <c r="AD92" s="323"/>
      <c r="AE92" s="323"/>
      <c r="AF92" s="323"/>
      <c r="AG92" s="323">
        <v>0.09</v>
      </c>
      <c r="AH92" s="323" t="s">
        <v>207</v>
      </c>
      <c r="AI92" s="379" t="s">
        <v>949</v>
      </c>
      <c r="AJ92" s="274"/>
      <c r="AK92" s="369"/>
      <c r="AL92" s="241"/>
      <c r="AS92" s="353"/>
    </row>
    <row r="93" spans="1:45" s="86" customFormat="1" ht="20.100000000000001" customHeight="1" x14ac:dyDescent="0.25">
      <c r="A93" s="329" t="s">
        <v>702</v>
      </c>
      <c r="B93" s="343" t="s">
        <v>868</v>
      </c>
      <c r="C93" s="65">
        <f t="shared" si="17"/>
        <v>7.0000000000000007E-2</v>
      </c>
      <c r="D93" s="323">
        <v>7.0000000000000007E-2</v>
      </c>
      <c r="E93" s="323"/>
      <c r="F93" s="323"/>
      <c r="G93" s="323"/>
      <c r="H93" s="323"/>
      <c r="I93" s="323"/>
      <c r="J93" s="323"/>
      <c r="K93" s="323"/>
      <c r="L93" s="323">
        <f t="shared" si="25"/>
        <v>0</v>
      </c>
      <c r="M93" s="323"/>
      <c r="N93" s="323"/>
      <c r="O93" s="323"/>
      <c r="P93" s="323"/>
      <c r="Q93" s="323"/>
      <c r="R93" s="323"/>
      <c r="S93" s="65"/>
      <c r="T93" s="323"/>
      <c r="U93" s="323"/>
      <c r="V93" s="323"/>
      <c r="W93" s="323"/>
      <c r="X93" s="323"/>
      <c r="Y93" s="323"/>
      <c r="Z93" s="323"/>
      <c r="AA93" s="323"/>
      <c r="AB93" s="323"/>
      <c r="AC93" s="323"/>
      <c r="AD93" s="323"/>
      <c r="AE93" s="323"/>
      <c r="AF93" s="323"/>
      <c r="AG93" s="323"/>
      <c r="AH93" s="323" t="s">
        <v>63</v>
      </c>
      <c r="AI93" s="392" t="s">
        <v>950</v>
      </c>
      <c r="AJ93" s="274"/>
      <c r="AK93" s="369"/>
      <c r="AL93" s="241"/>
      <c r="AS93" s="353"/>
    </row>
    <row r="94" spans="1:45" s="86" customFormat="1" ht="20.100000000000001" customHeight="1" x14ac:dyDescent="0.25">
      <c r="A94" s="329" t="s">
        <v>882</v>
      </c>
      <c r="B94" s="343" t="s">
        <v>895</v>
      </c>
      <c r="C94" s="65">
        <f t="shared" si="17"/>
        <v>0.22</v>
      </c>
      <c r="D94" s="323"/>
      <c r="E94" s="323">
        <v>0.22</v>
      </c>
      <c r="F94" s="323"/>
      <c r="G94" s="323"/>
      <c r="H94" s="323"/>
      <c r="I94" s="323"/>
      <c r="J94" s="323"/>
      <c r="K94" s="323"/>
      <c r="L94" s="323">
        <f t="shared" si="25"/>
        <v>0</v>
      </c>
      <c r="M94" s="323"/>
      <c r="N94" s="323"/>
      <c r="O94" s="323"/>
      <c r="P94" s="323"/>
      <c r="Q94" s="323"/>
      <c r="R94" s="323"/>
      <c r="S94" s="65"/>
      <c r="T94" s="323"/>
      <c r="U94" s="323"/>
      <c r="V94" s="323"/>
      <c r="W94" s="323"/>
      <c r="X94" s="323"/>
      <c r="Y94" s="323"/>
      <c r="Z94" s="323"/>
      <c r="AA94" s="323"/>
      <c r="AB94" s="323"/>
      <c r="AC94" s="323"/>
      <c r="AD94" s="323"/>
      <c r="AE94" s="323"/>
      <c r="AF94" s="323"/>
      <c r="AG94" s="323"/>
      <c r="AH94" s="323" t="s">
        <v>60</v>
      </c>
      <c r="AI94" s="392" t="s">
        <v>951</v>
      </c>
      <c r="AJ94" s="274"/>
      <c r="AK94" s="369"/>
      <c r="AL94" s="241"/>
      <c r="AS94" s="98"/>
    </row>
    <row r="95" spans="1:45" s="86" customFormat="1" ht="20.100000000000001" customHeight="1" x14ac:dyDescent="0.25">
      <c r="A95" s="329" t="s">
        <v>896</v>
      </c>
      <c r="B95" s="343" t="s">
        <v>897</v>
      </c>
      <c r="C95" s="65">
        <f t="shared" si="17"/>
        <v>0.28000000000000003</v>
      </c>
      <c r="D95" s="323">
        <v>0.28000000000000003</v>
      </c>
      <c r="E95" s="323"/>
      <c r="F95" s="323"/>
      <c r="G95" s="323"/>
      <c r="H95" s="323"/>
      <c r="I95" s="323"/>
      <c r="J95" s="323"/>
      <c r="K95" s="323"/>
      <c r="L95" s="323">
        <f t="shared" si="25"/>
        <v>0</v>
      </c>
      <c r="M95" s="323"/>
      <c r="N95" s="323"/>
      <c r="O95" s="323"/>
      <c r="P95" s="323"/>
      <c r="Q95" s="323"/>
      <c r="R95" s="323"/>
      <c r="S95" s="65"/>
      <c r="T95" s="323"/>
      <c r="U95" s="323"/>
      <c r="V95" s="323"/>
      <c r="W95" s="323"/>
      <c r="X95" s="323"/>
      <c r="Y95" s="323"/>
      <c r="Z95" s="323"/>
      <c r="AA95" s="323"/>
      <c r="AB95" s="323"/>
      <c r="AC95" s="323"/>
      <c r="AD95" s="323"/>
      <c r="AE95" s="323"/>
      <c r="AF95" s="323"/>
      <c r="AG95" s="323"/>
      <c r="AH95" s="323" t="s">
        <v>44</v>
      </c>
      <c r="AI95" s="392" t="s">
        <v>952</v>
      </c>
      <c r="AJ95" s="274"/>
      <c r="AK95" s="369"/>
      <c r="AL95" s="241"/>
      <c r="AS95" s="98"/>
    </row>
    <row r="96" spans="1:45" s="86" customFormat="1" ht="20.100000000000001" customHeight="1" x14ac:dyDescent="0.3">
      <c r="A96" s="329" t="s">
        <v>898</v>
      </c>
      <c r="B96" s="343" t="s">
        <v>66</v>
      </c>
      <c r="C96" s="65">
        <f t="shared" si="17"/>
        <v>0.1</v>
      </c>
      <c r="D96" s="323"/>
      <c r="E96" s="323"/>
      <c r="F96" s="323"/>
      <c r="G96" s="323"/>
      <c r="H96" s="65"/>
      <c r="I96" s="65"/>
      <c r="J96" s="323"/>
      <c r="K96" s="323"/>
      <c r="L96" s="323">
        <f t="shared" si="25"/>
        <v>0.1</v>
      </c>
      <c r="M96" s="323"/>
      <c r="N96" s="323"/>
      <c r="O96" s="323"/>
      <c r="P96" s="323"/>
      <c r="Q96" s="323"/>
      <c r="R96" s="323"/>
      <c r="S96" s="323">
        <v>0.1</v>
      </c>
      <c r="T96" s="323"/>
      <c r="U96" s="323"/>
      <c r="V96" s="323"/>
      <c r="W96" s="323"/>
      <c r="X96" s="323"/>
      <c r="Y96" s="323"/>
      <c r="Z96" s="323"/>
      <c r="AA96" s="323"/>
      <c r="AB96" s="323"/>
      <c r="AC96" s="323"/>
      <c r="AD96" s="323"/>
      <c r="AE96" s="323"/>
      <c r="AF96" s="323"/>
      <c r="AG96" s="323"/>
      <c r="AH96" s="329" t="s">
        <v>43</v>
      </c>
      <c r="AI96" s="379" t="s">
        <v>953</v>
      </c>
      <c r="AJ96" s="274"/>
      <c r="AK96" s="268" t="s">
        <v>531</v>
      </c>
      <c r="AL96" s="241"/>
      <c r="AS96" s="353" t="s">
        <v>642</v>
      </c>
    </row>
    <row r="97" spans="1:45" ht="58.5" x14ac:dyDescent="0.3">
      <c r="A97" s="334" t="s">
        <v>144</v>
      </c>
      <c r="B97" s="333" t="s">
        <v>828</v>
      </c>
      <c r="C97" s="323"/>
      <c r="D97" s="323"/>
      <c r="E97" s="323"/>
      <c r="F97" s="323"/>
      <c r="G97" s="323"/>
      <c r="H97" s="65"/>
      <c r="I97" s="65"/>
      <c r="J97" s="323"/>
      <c r="K97" s="323"/>
      <c r="L97" s="335">
        <f t="shared" ref="L97:L122" si="37">SUM(M97:W97)</f>
        <v>0</v>
      </c>
      <c r="M97" s="323"/>
      <c r="N97" s="323"/>
      <c r="O97" s="323"/>
      <c r="P97" s="323"/>
      <c r="Q97" s="323"/>
      <c r="R97" s="323"/>
      <c r="S97" s="323"/>
      <c r="T97" s="323"/>
      <c r="U97" s="323"/>
      <c r="V97" s="323"/>
      <c r="W97" s="323"/>
      <c r="X97" s="323"/>
      <c r="Y97" s="323"/>
      <c r="Z97" s="323"/>
      <c r="AA97" s="323"/>
      <c r="AB97" s="323"/>
      <c r="AC97" s="323"/>
      <c r="AD97" s="323"/>
      <c r="AE97" s="323"/>
      <c r="AF97" s="323"/>
      <c r="AG97" s="323"/>
      <c r="AH97" s="323"/>
      <c r="AI97" s="379"/>
      <c r="AJ97" s="274"/>
      <c r="AK97" s="268"/>
      <c r="AL97" s="241"/>
    </row>
    <row r="98" spans="1:45" ht="20.100000000000001" customHeight="1" x14ac:dyDescent="0.3">
      <c r="A98" s="42">
        <v>1</v>
      </c>
      <c r="B98" s="328" t="s">
        <v>121</v>
      </c>
      <c r="C98" s="314">
        <f t="shared" ref="C98:C131" si="38">SUM(D98:L98)+SUM(X98:AG98)</f>
        <v>31.400000000000002</v>
      </c>
      <c r="D98" s="335">
        <f t="shared" ref="D98:AG98" si="39">SUM(D99:D103)</f>
        <v>0</v>
      </c>
      <c r="E98" s="335">
        <f t="shared" si="39"/>
        <v>1.4</v>
      </c>
      <c r="F98" s="315">
        <f t="shared" si="39"/>
        <v>0.4</v>
      </c>
      <c r="G98" s="315">
        <f t="shared" si="39"/>
        <v>0</v>
      </c>
      <c r="H98" s="315">
        <f t="shared" si="39"/>
        <v>29.6</v>
      </c>
      <c r="I98" s="315">
        <f t="shared" si="39"/>
        <v>0</v>
      </c>
      <c r="J98" s="315">
        <f t="shared" si="39"/>
        <v>0</v>
      </c>
      <c r="K98" s="315">
        <f t="shared" si="39"/>
        <v>0</v>
      </c>
      <c r="L98" s="315">
        <f t="shared" si="39"/>
        <v>0</v>
      </c>
      <c r="M98" s="315">
        <f t="shared" si="39"/>
        <v>0</v>
      </c>
      <c r="N98" s="315">
        <f t="shared" si="39"/>
        <v>0</v>
      </c>
      <c r="O98" s="315">
        <f t="shared" si="39"/>
        <v>0</v>
      </c>
      <c r="P98" s="315">
        <f t="shared" si="39"/>
        <v>0</v>
      </c>
      <c r="Q98" s="315">
        <f t="shared" si="39"/>
        <v>0</v>
      </c>
      <c r="R98" s="315">
        <f t="shared" si="39"/>
        <v>0</v>
      </c>
      <c r="S98" s="315">
        <f t="shared" si="39"/>
        <v>0</v>
      </c>
      <c r="T98" s="315">
        <f t="shared" si="39"/>
        <v>0</v>
      </c>
      <c r="U98" s="315">
        <f t="shared" si="39"/>
        <v>0</v>
      </c>
      <c r="V98" s="315">
        <f t="shared" si="39"/>
        <v>0</v>
      </c>
      <c r="W98" s="315">
        <f t="shared" si="39"/>
        <v>0</v>
      </c>
      <c r="X98" s="315">
        <f t="shared" si="39"/>
        <v>0</v>
      </c>
      <c r="Y98" s="315">
        <f t="shared" si="39"/>
        <v>0</v>
      </c>
      <c r="Z98" s="315">
        <f t="shared" si="39"/>
        <v>0</v>
      </c>
      <c r="AA98" s="315">
        <f t="shared" si="39"/>
        <v>0</v>
      </c>
      <c r="AB98" s="315">
        <f t="shared" si="39"/>
        <v>0</v>
      </c>
      <c r="AC98" s="315">
        <f t="shared" si="39"/>
        <v>0</v>
      </c>
      <c r="AD98" s="315">
        <f t="shared" si="39"/>
        <v>0</v>
      </c>
      <c r="AE98" s="315">
        <f t="shared" si="39"/>
        <v>0</v>
      </c>
      <c r="AF98" s="315">
        <f t="shared" si="39"/>
        <v>0</v>
      </c>
      <c r="AG98" s="315">
        <f t="shared" si="39"/>
        <v>0</v>
      </c>
      <c r="AH98" s="329"/>
      <c r="AI98" s="379"/>
      <c r="AJ98" s="274"/>
      <c r="AK98" s="268"/>
      <c r="AL98" s="241"/>
      <c r="AR98" s="87" t="s">
        <v>642</v>
      </c>
    </row>
    <row r="99" spans="1:45" s="86" customFormat="1" ht="37.5" x14ac:dyDescent="0.25">
      <c r="A99" s="329" t="s">
        <v>129</v>
      </c>
      <c r="B99" s="312" t="s">
        <v>892</v>
      </c>
      <c r="C99" s="65">
        <f t="shared" si="38"/>
        <v>23</v>
      </c>
      <c r="D99" s="323"/>
      <c r="E99" s="65"/>
      <c r="F99" s="65"/>
      <c r="G99" s="323"/>
      <c r="H99" s="323">
        <v>23</v>
      </c>
      <c r="I99" s="323"/>
      <c r="J99" s="323"/>
      <c r="K99" s="323"/>
      <c r="L99" s="335">
        <f t="shared" si="37"/>
        <v>0</v>
      </c>
      <c r="M99" s="323"/>
      <c r="N99" s="323"/>
      <c r="O99" s="323"/>
      <c r="P99" s="323"/>
      <c r="Q99" s="323"/>
      <c r="R99" s="323"/>
      <c r="S99" s="323"/>
      <c r="T99" s="323"/>
      <c r="U99" s="323"/>
      <c r="V99" s="323"/>
      <c r="W99" s="323"/>
      <c r="X99" s="323"/>
      <c r="Y99" s="323"/>
      <c r="Z99" s="323"/>
      <c r="AA99" s="323"/>
      <c r="AB99" s="323"/>
      <c r="AC99" s="323"/>
      <c r="AD99" s="323"/>
      <c r="AE99" s="323"/>
      <c r="AF99" s="323"/>
      <c r="AG99" s="323"/>
      <c r="AH99" s="323" t="s">
        <v>43</v>
      </c>
      <c r="AI99" s="392" t="s">
        <v>812</v>
      </c>
      <c r="AJ99" s="274" t="s">
        <v>3</v>
      </c>
      <c r="AK99" s="246" t="s">
        <v>167</v>
      </c>
      <c r="AL99" s="241">
        <v>25.23</v>
      </c>
      <c r="AR99" s="86" t="s">
        <v>642</v>
      </c>
      <c r="AS99" s="353" t="s">
        <v>642</v>
      </c>
    </row>
    <row r="100" spans="1:45" s="86" customFormat="1" ht="20.100000000000001" customHeight="1" x14ac:dyDescent="0.3">
      <c r="A100" s="329" t="s">
        <v>145</v>
      </c>
      <c r="B100" s="327" t="s">
        <v>973</v>
      </c>
      <c r="C100" s="65">
        <f t="shared" si="38"/>
        <v>5</v>
      </c>
      <c r="D100" s="323"/>
      <c r="E100" s="65"/>
      <c r="F100" s="65"/>
      <c r="G100" s="323"/>
      <c r="H100" s="323">
        <v>5</v>
      </c>
      <c r="I100" s="323"/>
      <c r="J100" s="323"/>
      <c r="K100" s="323"/>
      <c r="L100" s="335"/>
      <c r="M100" s="323"/>
      <c r="N100" s="323"/>
      <c r="O100" s="323"/>
      <c r="P100" s="323"/>
      <c r="Q100" s="323"/>
      <c r="R100" s="323"/>
      <c r="S100" s="323"/>
      <c r="T100" s="323"/>
      <c r="U100" s="323"/>
      <c r="V100" s="323"/>
      <c r="W100" s="323"/>
      <c r="X100" s="323"/>
      <c r="Y100" s="323"/>
      <c r="Z100" s="323"/>
      <c r="AA100" s="323"/>
      <c r="AB100" s="323"/>
      <c r="AC100" s="323"/>
      <c r="AD100" s="323"/>
      <c r="AE100" s="323"/>
      <c r="AF100" s="323"/>
      <c r="AG100" s="323"/>
      <c r="AH100" s="323" t="s">
        <v>58</v>
      </c>
      <c r="AI100" s="392" t="s">
        <v>1011</v>
      </c>
      <c r="AJ100" s="274"/>
      <c r="AK100" s="268"/>
      <c r="AL100" s="241"/>
      <c r="AS100" s="98"/>
    </row>
    <row r="101" spans="1:45" ht="20.100000000000001" customHeight="1" x14ac:dyDescent="0.3">
      <c r="A101" s="329" t="s">
        <v>182</v>
      </c>
      <c r="B101" s="312" t="s">
        <v>893</v>
      </c>
      <c r="C101" s="65">
        <f t="shared" si="38"/>
        <v>1.7999999999999998</v>
      </c>
      <c r="D101" s="323"/>
      <c r="E101" s="65">
        <v>1.4</v>
      </c>
      <c r="F101" s="65">
        <v>0.4</v>
      </c>
      <c r="G101" s="323"/>
      <c r="H101" s="323"/>
      <c r="I101" s="323"/>
      <c r="J101" s="323"/>
      <c r="K101" s="323"/>
      <c r="L101" s="335">
        <f t="shared" si="37"/>
        <v>0</v>
      </c>
      <c r="M101" s="323"/>
      <c r="N101" s="323"/>
      <c r="O101" s="323"/>
      <c r="P101" s="323"/>
      <c r="Q101" s="323"/>
      <c r="R101" s="323"/>
      <c r="S101" s="323"/>
      <c r="T101" s="323"/>
      <c r="U101" s="323"/>
      <c r="V101" s="323"/>
      <c r="W101" s="323"/>
      <c r="X101" s="323"/>
      <c r="Y101" s="323"/>
      <c r="Z101" s="323"/>
      <c r="AA101" s="323"/>
      <c r="AB101" s="323"/>
      <c r="AC101" s="323"/>
      <c r="AD101" s="323"/>
      <c r="AE101" s="323"/>
      <c r="AF101" s="323"/>
      <c r="AG101" s="323"/>
      <c r="AH101" s="323" t="s">
        <v>38</v>
      </c>
      <c r="AI101" s="392" t="s">
        <v>954</v>
      </c>
      <c r="AJ101" s="274"/>
      <c r="AK101" s="268" t="s">
        <v>529</v>
      </c>
      <c r="AL101" s="241"/>
      <c r="AS101" s="353" t="s">
        <v>642</v>
      </c>
    </row>
    <row r="102" spans="1:45" ht="20.100000000000001" customHeight="1" x14ac:dyDescent="0.3">
      <c r="A102" s="329" t="s">
        <v>199</v>
      </c>
      <c r="B102" s="312" t="s">
        <v>893</v>
      </c>
      <c r="C102" s="65">
        <f t="shared" si="38"/>
        <v>1.6</v>
      </c>
      <c r="D102" s="323"/>
      <c r="E102" s="65"/>
      <c r="F102" s="65"/>
      <c r="G102" s="323"/>
      <c r="H102" s="323">
        <v>1.6</v>
      </c>
      <c r="I102" s="323"/>
      <c r="J102" s="323"/>
      <c r="K102" s="323"/>
      <c r="L102" s="335">
        <f t="shared" si="37"/>
        <v>0</v>
      </c>
      <c r="M102" s="323"/>
      <c r="N102" s="323"/>
      <c r="O102" s="323"/>
      <c r="P102" s="323"/>
      <c r="Q102" s="323"/>
      <c r="R102" s="323"/>
      <c r="S102" s="323"/>
      <c r="T102" s="323"/>
      <c r="U102" s="323"/>
      <c r="V102" s="323"/>
      <c r="W102" s="323"/>
      <c r="X102" s="323"/>
      <c r="Y102" s="323"/>
      <c r="Z102" s="323"/>
      <c r="AA102" s="323"/>
      <c r="AB102" s="323"/>
      <c r="AC102" s="323"/>
      <c r="AD102" s="323"/>
      <c r="AE102" s="323"/>
      <c r="AF102" s="323"/>
      <c r="AG102" s="323"/>
      <c r="AH102" s="323" t="s">
        <v>36</v>
      </c>
      <c r="AI102" s="392" t="s">
        <v>955</v>
      </c>
      <c r="AJ102" s="274"/>
      <c r="AK102" s="268" t="s">
        <v>519</v>
      </c>
      <c r="AL102" s="241"/>
      <c r="AS102" s="353" t="s">
        <v>642</v>
      </c>
    </row>
    <row r="103" spans="1:45" s="90" customFormat="1" ht="20.100000000000001" hidden="1" customHeight="1" x14ac:dyDescent="0.3">
      <c r="A103" s="368"/>
      <c r="B103" s="374"/>
      <c r="C103" s="366"/>
      <c r="D103" s="365"/>
      <c r="E103" s="366"/>
      <c r="F103" s="366"/>
      <c r="G103" s="365"/>
      <c r="H103" s="365"/>
      <c r="I103" s="365"/>
      <c r="J103" s="365"/>
      <c r="K103" s="365"/>
      <c r="L103" s="367"/>
      <c r="M103" s="365"/>
      <c r="N103" s="365"/>
      <c r="O103" s="365"/>
      <c r="P103" s="365"/>
      <c r="Q103" s="365"/>
      <c r="R103" s="365"/>
      <c r="S103" s="365"/>
      <c r="T103" s="365"/>
      <c r="U103" s="365"/>
      <c r="V103" s="365"/>
      <c r="W103" s="365"/>
      <c r="X103" s="365"/>
      <c r="Y103" s="365"/>
      <c r="Z103" s="365"/>
      <c r="AA103" s="365"/>
      <c r="AB103" s="365"/>
      <c r="AC103" s="365"/>
      <c r="AD103" s="365"/>
      <c r="AE103" s="370"/>
      <c r="AF103" s="365"/>
      <c r="AG103" s="365"/>
      <c r="AH103" s="370"/>
      <c r="AI103" s="379"/>
      <c r="AJ103" s="371"/>
      <c r="AK103" s="372"/>
      <c r="AL103" s="373"/>
      <c r="AS103" s="353"/>
    </row>
    <row r="104" spans="1:45" ht="20.100000000000001" customHeight="1" x14ac:dyDescent="0.3">
      <c r="A104" s="42">
        <v>2</v>
      </c>
      <c r="B104" s="321" t="s">
        <v>95</v>
      </c>
      <c r="C104" s="314">
        <f>SUM(D104:L104)+SUM(X104:AG104)</f>
        <v>11.43</v>
      </c>
      <c r="D104" s="315">
        <f t="shared" ref="D104:AG104" si="40">SUM(D105:D113)</f>
        <v>0.51</v>
      </c>
      <c r="E104" s="315">
        <f t="shared" si="40"/>
        <v>4.3499999999999996</v>
      </c>
      <c r="F104" s="315">
        <f t="shared" si="40"/>
        <v>1.6</v>
      </c>
      <c r="G104" s="315">
        <f t="shared" si="40"/>
        <v>0</v>
      </c>
      <c r="H104" s="315">
        <f t="shared" si="40"/>
        <v>2.1</v>
      </c>
      <c r="I104" s="315">
        <f t="shared" si="40"/>
        <v>0.3</v>
      </c>
      <c r="J104" s="315">
        <f t="shared" si="40"/>
        <v>0</v>
      </c>
      <c r="K104" s="315">
        <f t="shared" si="40"/>
        <v>0</v>
      </c>
      <c r="L104" s="315">
        <f t="shared" si="40"/>
        <v>0.32</v>
      </c>
      <c r="M104" s="315">
        <f t="shared" si="40"/>
        <v>0</v>
      </c>
      <c r="N104" s="315">
        <f t="shared" si="40"/>
        <v>0.32</v>
      </c>
      <c r="O104" s="315">
        <f t="shared" si="40"/>
        <v>0</v>
      </c>
      <c r="P104" s="315">
        <f t="shared" si="40"/>
        <v>0</v>
      </c>
      <c r="Q104" s="315">
        <f t="shared" si="40"/>
        <v>0</v>
      </c>
      <c r="R104" s="315">
        <f t="shared" si="40"/>
        <v>0</v>
      </c>
      <c r="S104" s="315">
        <f t="shared" si="40"/>
        <v>0</v>
      </c>
      <c r="T104" s="315">
        <f t="shared" si="40"/>
        <v>0</v>
      </c>
      <c r="U104" s="315">
        <f t="shared" si="40"/>
        <v>0</v>
      </c>
      <c r="V104" s="315">
        <f t="shared" si="40"/>
        <v>0</v>
      </c>
      <c r="W104" s="315">
        <f t="shared" si="40"/>
        <v>0</v>
      </c>
      <c r="X104" s="315">
        <f t="shared" si="40"/>
        <v>0</v>
      </c>
      <c r="Y104" s="315">
        <f t="shared" si="40"/>
        <v>0</v>
      </c>
      <c r="Z104" s="315">
        <f t="shared" si="40"/>
        <v>0</v>
      </c>
      <c r="AA104" s="315">
        <f t="shared" si="40"/>
        <v>0</v>
      </c>
      <c r="AB104" s="315">
        <f t="shared" si="40"/>
        <v>0.03</v>
      </c>
      <c r="AC104" s="315">
        <f t="shared" si="40"/>
        <v>0</v>
      </c>
      <c r="AD104" s="315">
        <f t="shared" si="40"/>
        <v>0</v>
      </c>
      <c r="AE104" s="315">
        <f t="shared" si="40"/>
        <v>0</v>
      </c>
      <c r="AF104" s="315">
        <f t="shared" si="40"/>
        <v>0.8</v>
      </c>
      <c r="AG104" s="315">
        <f t="shared" si="40"/>
        <v>1.42</v>
      </c>
      <c r="AH104" s="65"/>
      <c r="AI104" s="379"/>
      <c r="AJ104" s="265"/>
      <c r="AK104" s="268"/>
      <c r="AL104" s="241"/>
      <c r="AR104" s="87" t="s">
        <v>642</v>
      </c>
    </row>
    <row r="105" spans="1:45" ht="31.5" x14ac:dyDescent="0.3">
      <c r="A105" s="329" t="s">
        <v>130</v>
      </c>
      <c r="B105" s="312" t="s">
        <v>974</v>
      </c>
      <c r="C105" s="65">
        <f t="shared" si="38"/>
        <v>0.02</v>
      </c>
      <c r="D105" s="323"/>
      <c r="E105" s="323"/>
      <c r="F105" s="323"/>
      <c r="G105" s="323"/>
      <c r="H105" s="323"/>
      <c r="I105" s="323"/>
      <c r="J105" s="323"/>
      <c r="K105" s="323"/>
      <c r="L105" s="323">
        <f t="shared" ref="L105:L113" si="41">SUM(M105:W105)</f>
        <v>0</v>
      </c>
      <c r="M105" s="323"/>
      <c r="N105" s="323"/>
      <c r="O105" s="323"/>
      <c r="P105" s="323"/>
      <c r="Q105" s="323"/>
      <c r="R105" s="323"/>
      <c r="S105" s="323"/>
      <c r="T105" s="323"/>
      <c r="U105" s="323"/>
      <c r="V105" s="323"/>
      <c r="W105" s="323"/>
      <c r="X105" s="323"/>
      <c r="Y105" s="323"/>
      <c r="Z105" s="323"/>
      <c r="AA105" s="323"/>
      <c r="AB105" s="323"/>
      <c r="AC105" s="323"/>
      <c r="AD105" s="323"/>
      <c r="AE105" s="323"/>
      <c r="AF105" s="323"/>
      <c r="AG105" s="323">
        <v>0.02</v>
      </c>
      <c r="AH105" s="323" t="s">
        <v>42</v>
      </c>
      <c r="AI105" s="392" t="s">
        <v>956</v>
      </c>
      <c r="AJ105" s="274"/>
      <c r="AK105" s="268" t="s">
        <v>554</v>
      </c>
      <c r="AL105" s="241">
        <v>7</v>
      </c>
      <c r="AS105" s="353" t="s">
        <v>847</v>
      </c>
    </row>
    <row r="106" spans="1:45" ht="20.100000000000001" customHeight="1" x14ac:dyDescent="0.3">
      <c r="A106" s="329" t="s">
        <v>131</v>
      </c>
      <c r="B106" s="312" t="s">
        <v>876</v>
      </c>
      <c r="C106" s="65">
        <f t="shared" si="38"/>
        <v>1.8</v>
      </c>
      <c r="D106" s="323"/>
      <c r="E106" s="323">
        <v>1.8</v>
      </c>
      <c r="F106" s="323"/>
      <c r="G106" s="323"/>
      <c r="H106" s="323"/>
      <c r="I106" s="323"/>
      <c r="J106" s="323"/>
      <c r="K106" s="323"/>
      <c r="L106" s="323">
        <f t="shared" si="41"/>
        <v>0</v>
      </c>
      <c r="M106" s="323"/>
      <c r="N106" s="323"/>
      <c r="O106" s="323"/>
      <c r="P106" s="323"/>
      <c r="Q106" s="323"/>
      <c r="R106" s="323"/>
      <c r="S106" s="323"/>
      <c r="T106" s="323"/>
      <c r="U106" s="323"/>
      <c r="V106" s="323"/>
      <c r="W106" s="323"/>
      <c r="X106" s="323"/>
      <c r="Y106" s="323"/>
      <c r="Z106" s="323"/>
      <c r="AA106" s="323"/>
      <c r="AB106" s="323"/>
      <c r="AC106" s="323"/>
      <c r="AD106" s="323"/>
      <c r="AE106" s="323"/>
      <c r="AF106" s="323"/>
      <c r="AG106" s="323"/>
      <c r="AH106" s="323" t="s">
        <v>41</v>
      </c>
      <c r="AI106" s="392" t="s">
        <v>770</v>
      </c>
      <c r="AJ106" s="274"/>
      <c r="AK106" s="268" t="s">
        <v>504</v>
      </c>
      <c r="AL106" s="241" t="e">
        <f>AL99-#REF!-AL105</f>
        <v>#REF!</v>
      </c>
      <c r="AR106" s="87" t="s">
        <v>642</v>
      </c>
      <c r="AS106" s="353" t="s">
        <v>642</v>
      </c>
    </row>
    <row r="107" spans="1:45" s="86" customFormat="1" ht="20.100000000000001" customHeight="1" x14ac:dyDescent="0.25">
      <c r="A107" s="329" t="s">
        <v>863</v>
      </c>
      <c r="B107" s="312" t="s">
        <v>911</v>
      </c>
      <c r="C107" s="65">
        <f t="shared" si="38"/>
        <v>0.1</v>
      </c>
      <c r="D107" s="323"/>
      <c r="E107" s="323"/>
      <c r="F107" s="323"/>
      <c r="G107" s="323"/>
      <c r="H107" s="323"/>
      <c r="I107" s="323"/>
      <c r="J107" s="323"/>
      <c r="K107" s="323"/>
      <c r="L107" s="323">
        <f t="shared" si="41"/>
        <v>0</v>
      </c>
      <c r="M107" s="323"/>
      <c r="N107" s="323"/>
      <c r="O107" s="323"/>
      <c r="P107" s="323"/>
      <c r="Q107" s="323"/>
      <c r="R107" s="323"/>
      <c r="S107" s="323"/>
      <c r="T107" s="323"/>
      <c r="U107" s="323"/>
      <c r="V107" s="323"/>
      <c r="W107" s="323"/>
      <c r="X107" s="323"/>
      <c r="Y107" s="323"/>
      <c r="Z107" s="323"/>
      <c r="AA107" s="323"/>
      <c r="AB107" s="323"/>
      <c r="AC107" s="323"/>
      <c r="AD107" s="323"/>
      <c r="AE107" s="323"/>
      <c r="AF107" s="323"/>
      <c r="AG107" s="323">
        <v>0.1</v>
      </c>
      <c r="AH107" s="323" t="s">
        <v>207</v>
      </c>
      <c r="AI107" s="379" t="s">
        <v>957</v>
      </c>
      <c r="AJ107" s="274"/>
      <c r="AK107" s="245" t="s">
        <v>545</v>
      </c>
      <c r="AL107" s="241"/>
      <c r="AS107" s="353" t="s">
        <v>846</v>
      </c>
    </row>
    <row r="108" spans="1:45" s="90" customFormat="1" ht="31.5" x14ac:dyDescent="0.25">
      <c r="A108" s="329" t="s">
        <v>912</v>
      </c>
      <c r="B108" s="312" t="s">
        <v>854</v>
      </c>
      <c r="C108" s="65">
        <f t="shared" si="38"/>
        <v>0.51</v>
      </c>
      <c r="D108" s="65">
        <v>0.51</v>
      </c>
      <c r="E108" s="65"/>
      <c r="F108" s="65"/>
      <c r="G108" s="65"/>
      <c r="H108" s="65"/>
      <c r="I108" s="65"/>
      <c r="J108" s="65"/>
      <c r="K108" s="65"/>
      <c r="L108" s="323">
        <f t="shared" si="41"/>
        <v>0</v>
      </c>
      <c r="M108" s="65"/>
      <c r="N108" s="65"/>
      <c r="O108" s="65"/>
      <c r="P108" s="65"/>
      <c r="Q108" s="65"/>
      <c r="R108" s="65"/>
      <c r="S108" s="65"/>
      <c r="T108" s="65"/>
      <c r="U108" s="65"/>
      <c r="V108" s="65"/>
      <c r="W108" s="65"/>
      <c r="X108" s="65"/>
      <c r="Y108" s="65"/>
      <c r="Z108" s="65"/>
      <c r="AA108" s="65"/>
      <c r="AB108" s="65"/>
      <c r="AC108" s="65"/>
      <c r="AD108" s="65"/>
      <c r="AE108" s="65"/>
      <c r="AF108" s="65"/>
      <c r="AG108" s="65"/>
      <c r="AH108" s="341" t="s">
        <v>36</v>
      </c>
      <c r="AI108" s="392" t="s">
        <v>958</v>
      </c>
      <c r="AJ108" s="274"/>
      <c r="AK108" s="296" t="s">
        <v>550</v>
      </c>
      <c r="AL108" s="241"/>
      <c r="AS108" s="353" t="s">
        <v>642</v>
      </c>
    </row>
    <row r="109" spans="1:45" s="90" customFormat="1" ht="20.100000000000001" customHeight="1" x14ac:dyDescent="0.3">
      <c r="A109" s="329" t="s">
        <v>913</v>
      </c>
      <c r="B109" s="312" t="s">
        <v>875</v>
      </c>
      <c r="C109" s="65">
        <f t="shared" si="38"/>
        <v>0.7</v>
      </c>
      <c r="D109" s="65"/>
      <c r="E109" s="65"/>
      <c r="F109" s="65"/>
      <c r="G109" s="65"/>
      <c r="H109" s="65">
        <v>0.7</v>
      </c>
      <c r="I109" s="65"/>
      <c r="J109" s="65"/>
      <c r="K109" s="65"/>
      <c r="L109" s="323">
        <f t="shared" si="41"/>
        <v>0</v>
      </c>
      <c r="M109" s="65"/>
      <c r="N109" s="65"/>
      <c r="O109" s="65"/>
      <c r="P109" s="65"/>
      <c r="Q109" s="65"/>
      <c r="R109" s="65"/>
      <c r="S109" s="65"/>
      <c r="T109" s="65"/>
      <c r="U109" s="65"/>
      <c r="V109" s="65"/>
      <c r="W109" s="65"/>
      <c r="X109" s="65"/>
      <c r="Y109" s="65"/>
      <c r="Z109" s="65"/>
      <c r="AA109" s="65"/>
      <c r="AB109" s="65"/>
      <c r="AC109" s="65"/>
      <c r="AD109" s="65"/>
      <c r="AE109" s="65"/>
      <c r="AF109" s="65"/>
      <c r="AG109" s="65"/>
      <c r="AH109" s="341" t="s">
        <v>36</v>
      </c>
      <c r="AI109" s="392" t="s">
        <v>959</v>
      </c>
      <c r="AJ109" s="274"/>
      <c r="AK109" s="268" t="s">
        <v>543</v>
      </c>
      <c r="AL109" s="241"/>
      <c r="AS109" s="353" t="s">
        <v>846</v>
      </c>
    </row>
    <row r="110" spans="1:45" s="90" customFormat="1" ht="37.5" x14ac:dyDescent="0.3">
      <c r="A110" s="329" t="s">
        <v>914</v>
      </c>
      <c r="B110" s="312" t="s">
        <v>988</v>
      </c>
      <c r="C110" s="65">
        <f t="shared" si="38"/>
        <v>0.5</v>
      </c>
      <c r="D110" s="65"/>
      <c r="E110" s="65">
        <v>0.45</v>
      </c>
      <c r="F110" s="65"/>
      <c r="G110" s="65"/>
      <c r="H110" s="65"/>
      <c r="I110" s="65"/>
      <c r="J110" s="65"/>
      <c r="K110" s="65"/>
      <c r="L110" s="323">
        <f t="shared" si="41"/>
        <v>0.05</v>
      </c>
      <c r="M110" s="65"/>
      <c r="N110" s="65">
        <v>0.05</v>
      </c>
      <c r="O110" s="65"/>
      <c r="P110" s="65"/>
      <c r="Q110" s="65"/>
      <c r="R110" s="65"/>
      <c r="S110" s="65"/>
      <c r="T110" s="65"/>
      <c r="U110" s="65"/>
      <c r="V110" s="65"/>
      <c r="W110" s="65"/>
      <c r="X110" s="65"/>
      <c r="Y110" s="65"/>
      <c r="Z110" s="65"/>
      <c r="AA110" s="65"/>
      <c r="AB110" s="65"/>
      <c r="AC110" s="65"/>
      <c r="AD110" s="65"/>
      <c r="AE110" s="65"/>
      <c r="AF110" s="65"/>
      <c r="AG110" s="65"/>
      <c r="AH110" s="341" t="s">
        <v>36</v>
      </c>
      <c r="AI110" s="392" t="s">
        <v>989</v>
      </c>
      <c r="AJ110" s="274"/>
      <c r="AK110" s="268"/>
      <c r="AL110" s="241"/>
      <c r="AS110" s="353"/>
    </row>
    <row r="111" spans="1:45" s="86" customFormat="1" ht="37.5" x14ac:dyDescent="0.3">
      <c r="A111" s="329" t="s">
        <v>976</v>
      </c>
      <c r="B111" s="312" t="s">
        <v>874</v>
      </c>
      <c r="C111" s="65">
        <f t="shared" si="38"/>
        <v>0.3</v>
      </c>
      <c r="D111" s="65"/>
      <c r="E111" s="65"/>
      <c r="F111" s="65"/>
      <c r="G111" s="65"/>
      <c r="H111" s="65"/>
      <c r="I111" s="65"/>
      <c r="J111" s="65"/>
      <c r="K111" s="65"/>
      <c r="L111" s="323">
        <f t="shared" si="41"/>
        <v>0</v>
      </c>
      <c r="M111" s="65"/>
      <c r="N111" s="65"/>
      <c r="O111" s="65"/>
      <c r="P111" s="65"/>
      <c r="Q111" s="65"/>
      <c r="R111" s="65"/>
      <c r="S111" s="65"/>
      <c r="T111" s="65"/>
      <c r="U111" s="65"/>
      <c r="V111" s="65"/>
      <c r="W111" s="65"/>
      <c r="X111" s="65"/>
      <c r="Y111" s="65"/>
      <c r="Z111" s="65"/>
      <c r="AA111" s="65"/>
      <c r="AB111" s="65"/>
      <c r="AC111" s="65"/>
      <c r="AD111" s="65"/>
      <c r="AE111" s="65"/>
      <c r="AF111" s="65"/>
      <c r="AG111" s="65">
        <v>0.3</v>
      </c>
      <c r="AH111" s="341" t="s">
        <v>36</v>
      </c>
      <c r="AI111" s="392" t="s">
        <v>960</v>
      </c>
      <c r="AJ111" s="274"/>
      <c r="AK111" s="268"/>
      <c r="AL111" s="241"/>
      <c r="AS111" s="353" t="s">
        <v>642</v>
      </c>
    </row>
    <row r="112" spans="1:45" s="86" customFormat="1" ht="42.75" customHeight="1" x14ac:dyDescent="0.3">
      <c r="A112" s="329" t="s">
        <v>915</v>
      </c>
      <c r="B112" s="312" t="s">
        <v>364</v>
      </c>
      <c r="C112" s="65">
        <f t="shared" si="38"/>
        <v>2.5</v>
      </c>
      <c r="D112" s="65"/>
      <c r="E112" s="65">
        <v>0.6</v>
      </c>
      <c r="F112" s="65">
        <v>0.6</v>
      </c>
      <c r="G112" s="65"/>
      <c r="H112" s="65">
        <v>0.5</v>
      </c>
      <c r="I112" s="65"/>
      <c r="J112" s="65"/>
      <c r="K112" s="65"/>
      <c r="L112" s="323">
        <f t="shared" si="41"/>
        <v>0</v>
      </c>
      <c r="M112" s="65"/>
      <c r="N112" s="65"/>
      <c r="O112" s="65"/>
      <c r="P112" s="65"/>
      <c r="Q112" s="65"/>
      <c r="R112" s="65"/>
      <c r="S112" s="65"/>
      <c r="T112" s="65"/>
      <c r="U112" s="65"/>
      <c r="V112" s="65"/>
      <c r="W112" s="65"/>
      <c r="X112" s="65"/>
      <c r="Y112" s="65"/>
      <c r="Z112" s="65"/>
      <c r="AA112" s="65"/>
      <c r="AB112" s="65"/>
      <c r="AC112" s="65"/>
      <c r="AD112" s="65"/>
      <c r="AE112" s="65"/>
      <c r="AF112" s="65">
        <v>0.3</v>
      </c>
      <c r="AG112" s="65">
        <v>0.5</v>
      </c>
      <c r="AH112" s="346" t="s">
        <v>492</v>
      </c>
      <c r="AI112" s="379"/>
      <c r="AJ112" s="274"/>
      <c r="AK112" s="268"/>
      <c r="AL112" s="241"/>
      <c r="AS112" s="98"/>
    </row>
    <row r="113" spans="1:45" s="93" customFormat="1" ht="78" customHeight="1" x14ac:dyDescent="0.25">
      <c r="A113" s="329" t="s">
        <v>987</v>
      </c>
      <c r="B113" s="312" t="s">
        <v>363</v>
      </c>
      <c r="C113" s="65">
        <f>SUM(D113:L113)+SUM(X113:AG113)</f>
        <v>5</v>
      </c>
      <c r="D113" s="65"/>
      <c r="E113" s="65">
        <v>1.5</v>
      </c>
      <c r="F113" s="65">
        <v>1</v>
      </c>
      <c r="G113" s="65">
        <v>0</v>
      </c>
      <c r="H113" s="65">
        <v>0.9</v>
      </c>
      <c r="I113" s="65">
        <v>0.3</v>
      </c>
      <c r="J113" s="65">
        <v>0</v>
      </c>
      <c r="K113" s="65">
        <v>0</v>
      </c>
      <c r="L113" s="323">
        <f t="shared" si="41"/>
        <v>0.27</v>
      </c>
      <c r="M113" s="65">
        <v>0</v>
      </c>
      <c r="N113" s="65">
        <v>0.27</v>
      </c>
      <c r="O113" s="65">
        <v>0</v>
      </c>
      <c r="P113" s="65">
        <v>0</v>
      </c>
      <c r="Q113" s="65">
        <v>0</v>
      </c>
      <c r="R113" s="65">
        <v>0</v>
      </c>
      <c r="S113" s="65">
        <v>0</v>
      </c>
      <c r="T113" s="65">
        <v>0</v>
      </c>
      <c r="U113" s="65">
        <v>0</v>
      </c>
      <c r="V113" s="65">
        <v>0</v>
      </c>
      <c r="W113" s="65">
        <v>0</v>
      </c>
      <c r="X113" s="65">
        <v>0</v>
      </c>
      <c r="Y113" s="65">
        <v>0</v>
      </c>
      <c r="Z113" s="65">
        <v>0</v>
      </c>
      <c r="AA113" s="65">
        <v>0</v>
      </c>
      <c r="AB113" s="65">
        <v>0.03</v>
      </c>
      <c r="AC113" s="65"/>
      <c r="AD113" s="65">
        <v>0</v>
      </c>
      <c r="AE113" s="65">
        <v>0</v>
      </c>
      <c r="AF113" s="65">
        <v>0.5</v>
      </c>
      <c r="AG113" s="65">
        <v>0.5</v>
      </c>
      <c r="AH113" s="346" t="s">
        <v>493</v>
      </c>
      <c r="AI113" s="382"/>
      <c r="AJ113" s="274" t="s">
        <v>6</v>
      </c>
      <c r="AK113" s="266"/>
      <c r="AL113" s="281"/>
      <c r="AS113" s="98"/>
    </row>
    <row r="114" spans="1:45" ht="20.100000000000001" customHeight="1" x14ac:dyDescent="0.3">
      <c r="A114" s="42">
        <v>3</v>
      </c>
      <c r="B114" s="328" t="s">
        <v>910</v>
      </c>
      <c r="C114" s="314">
        <f t="shared" si="38"/>
        <v>10.370000000000001</v>
      </c>
      <c r="D114" s="314">
        <f>SUM(D115:D122)</f>
        <v>0</v>
      </c>
      <c r="E114" s="314">
        <f>SUM(E115:E122)</f>
        <v>1.4</v>
      </c>
      <c r="F114" s="314">
        <f t="shared" ref="F114:AG114" si="42">SUM(F115:F122)</f>
        <v>6.65</v>
      </c>
      <c r="G114" s="314">
        <f t="shared" si="42"/>
        <v>0</v>
      </c>
      <c r="H114" s="314">
        <f t="shared" si="42"/>
        <v>1.3</v>
      </c>
      <c r="I114" s="314">
        <f t="shared" si="42"/>
        <v>0</v>
      </c>
      <c r="J114" s="314">
        <f t="shared" si="42"/>
        <v>0</v>
      </c>
      <c r="K114" s="314">
        <f t="shared" si="42"/>
        <v>0</v>
      </c>
      <c r="L114" s="314">
        <f t="shared" si="42"/>
        <v>0</v>
      </c>
      <c r="M114" s="314">
        <f t="shared" si="42"/>
        <v>0</v>
      </c>
      <c r="N114" s="314">
        <f t="shared" si="42"/>
        <v>0</v>
      </c>
      <c r="O114" s="314">
        <f t="shared" si="42"/>
        <v>0</v>
      </c>
      <c r="P114" s="314">
        <f t="shared" si="42"/>
        <v>0</v>
      </c>
      <c r="Q114" s="314">
        <f t="shared" si="42"/>
        <v>0</v>
      </c>
      <c r="R114" s="314">
        <f t="shared" si="42"/>
        <v>0</v>
      </c>
      <c r="S114" s="314">
        <f t="shared" si="42"/>
        <v>0</v>
      </c>
      <c r="T114" s="314">
        <f t="shared" si="42"/>
        <v>0</v>
      </c>
      <c r="U114" s="314">
        <f t="shared" si="42"/>
        <v>0</v>
      </c>
      <c r="V114" s="314">
        <f t="shared" si="42"/>
        <v>0</v>
      </c>
      <c r="W114" s="314">
        <f t="shared" si="42"/>
        <v>0</v>
      </c>
      <c r="X114" s="314">
        <f t="shared" si="42"/>
        <v>0</v>
      </c>
      <c r="Y114" s="314">
        <f t="shared" si="42"/>
        <v>0</v>
      </c>
      <c r="Z114" s="314">
        <f t="shared" si="42"/>
        <v>0</v>
      </c>
      <c r="AA114" s="314">
        <f t="shared" si="42"/>
        <v>0</v>
      </c>
      <c r="AB114" s="314">
        <f t="shared" si="42"/>
        <v>0</v>
      </c>
      <c r="AC114" s="314">
        <f t="shared" si="42"/>
        <v>0</v>
      </c>
      <c r="AD114" s="314">
        <f t="shared" si="42"/>
        <v>0</v>
      </c>
      <c r="AE114" s="314">
        <f t="shared" si="42"/>
        <v>0</v>
      </c>
      <c r="AF114" s="314">
        <f t="shared" si="42"/>
        <v>0.2</v>
      </c>
      <c r="AG114" s="314">
        <f t="shared" si="42"/>
        <v>0.82000000000000006</v>
      </c>
      <c r="AH114" s="65"/>
      <c r="AI114" s="379"/>
      <c r="AJ114" s="265"/>
      <c r="AK114" s="268"/>
      <c r="AL114" s="241"/>
      <c r="AR114" s="87" t="s">
        <v>642</v>
      </c>
    </row>
    <row r="115" spans="1:45" s="86" customFormat="1" ht="18.75" x14ac:dyDescent="0.25">
      <c r="A115" s="329" t="s">
        <v>134</v>
      </c>
      <c r="B115" s="45" t="s">
        <v>311</v>
      </c>
      <c r="C115" s="65">
        <f t="shared" si="38"/>
        <v>1</v>
      </c>
      <c r="D115" s="323"/>
      <c r="E115" s="323"/>
      <c r="F115" s="323"/>
      <c r="G115" s="323"/>
      <c r="H115" s="323">
        <v>1</v>
      </c>
      <c r="I115" s="323"/>
      <c r="J115" s="323"/>
      <c r="K115" s="323"/>
      <c r="L115" s="365"/>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41" t="s">
        <v>35</v>
      </c>
      <c r="AI115" s="382" t="s">
        <v>1014</v>
      </c>
      <c r="AJ115" s="274"/>
      <c r="AK115" s="245"/>
      <c r="AL115" s="241"/>
      <c r="AS115" s="353"/>
    </row>
    <row r="116" spans="1:45" s="86" customFormat="1" ht="18.75" x14ac:dyDescent="0.25">
      <c r="A116" s="329" t="s">
        <v>348</v>
      </c>
      <c r="B116" s="45" t="s">
        <v>869</v>
      </c>
      <c r="C116" s="65">
        <f t="shared" si="38"/>
        <v>0.1</v>
      </c>
      <c r="D116" s="323"/>
      <c r="E116" s="323"/>
      <c r="F116" s="323">
        <v>0.1</v>
      </c>
      <c r="G116" s="323"/>
      <c r="H116" s="323"/>
      <c r="I116" s="323"/>
      <c r="J116" s="323"/>
      <c r="K116" s="323"/>
      <c r="L116" s="365">
        <f t="shared" si="37"/>
        <v>0</v>
      </c>
      <c r="M116" s="323"/>
      <c r="N116" s="323"/>
      <c r="O116" s="323"/>
      <c r="P116" s="323"/>
      <c r="Q116" s="323"/>
      <c r="R116" s="323"/>
      <c r="S116" s="323"/>
      <c r="T116" s="323"/>
      <c r="U116" s="323"/>
      <c r="V116" s="323"/>
      <c r="W116" s="323"/>
      <c r="X116" s="323"/>
      <c r="Y116" s="323"/>
      <c r="Z116" s="323"/>
      <c r="AA116" s="323"/>
      <c r="AB116" s="323"/>
      <c r="AC116" s="323"/>
      <c r="AD116" s="323"/>
      <c r="AE116" s="323"/>
      <c r="AF116" s="323"/>
      <c r="AG116" s="323"/>
      <c r="AH116" s="341" t="s">
        <v>40</v>
      </c>
      <c r="AI116" s="392" t="s">
        <v>1013</v>
      </c>
      <c r="AJ116" s="274"/>
      <c r="AK116" s="245" t="s">
        <v>552</v>
      </c>
      <c r="AL116" s="241"/>
      <c r="AS116" s="353" t="s">
        <v>642</v>
      </c>
    </row>
    <row r="117" spans="1:45" s="86" customFormat="1" ht="31.5" x14ac:dyDescent="0.3">
      <c r="A117" s="329" t="s">
        <v>916</v>
      </c>
      <c r="B117" s="45" t="s">
        <v>877</v>
      </c>
      <c r="C117" s="65">
        <f t="shared" si="38"/>
        <v>0.48000000000000004</v>
      </c>
      <c r="D117" s="323"/>
      <c r="E117" s="323">
        <v>0.4</v>
      </c>
      <c r="F117" s="323"/>
      <c r="G117" s="323"/>
      <c r="H117" s="323"/>
      <c r="I117" s="323"/>
      <c r="J117" s="323"/>
      <c r="K117" s="323"/>
      <c r="L117" s="365">
        <f t="shared" si="37"/>
        <v>0</v>
      </c>
      <c r="M117" s="323"/>
      <c r="N117" s="323"/>
      <c r="O117" s="323"/>
      <c r="P117" s="323"/>
      <c r="Q117" s="323"/>
      <c r="R117" s="323"/>
      <c r="S117" s="323"/>
      <c r="T117" s="323"/>
      <c r="U117" s="323"/>
      <c r="V117" s="323"/>
      <c r="W117" s="323"/>
      <c r="X117" s="323"/>
      <c r="Y117" s="323"/>
      <c r="Z117" s="323"/>
      <c r="AA117" s="323"/>
      <c r="AB117" s="323"/>
      <c r="AC117" s="323"/>
      <c r="AD117" s="323"/>
      <c r="AE117" s="323"/>
      <c r="AF117" s="323"/>
      <c r="AG117" s="323">
        <v>0.08</v>
      </c>
      <c r="AH117" s="341" t="s">
        <v>36</v>
      </c>
      <c r="AI117" s="392" t="s">
        <v>961</v>
      </c>
      <c r="AJ117" s="274"/>
      <c r="AK117" s="268"/>
      <c r="AL117" s="241"/>
      <c r="AS117" s="353" t="s">
        <v>847</v>
      </c>
    </row>
    <row r="118" spans="1:45" ht="18.75" x14ac:dyDescent="0.3">
      <c r="A118" s="329" t="s">
        <v>917</v>
      </c>
      <c r="B118" s="45" t="s">
        <v>870</v>
      </c>
      <c r="C118" s="65">
        <f t="shared" si="38"/>
        <v>0.25</v>
      </c>
      <c r="D118" s="323"/>
      <c r="E118" s="323"/>
      <c r="F118" s="323">
        <v>0.25</v>
      </c>
      <c r="G118" s="323"/>
      <c r="H118" s="323"/>
      <c r="I118" s="323"/>
      <c r="J118" s="323"/>
      <c r="K118" s="323"/>
      <c r="L118" s="365">
        <f t="shared" si="37"/>
        <v>0</v>
      </c>
      <c r="M118" s="323"/>
      <c r="N118" s="323"/>
      <c r="O118" s="323"/>
      <c r="P118" s="323"/>
      <c r="Q118" s="323"/>
      <c r="R118" s="323"/>
      <c r="S118" s="323"/>
      <c r="T118" s="323"/>
      <c r="U118" s="323"/>
      <c r="V118" s="323"/>
      <c r="W118" s="323"/>
      <c r="X118" s="323"/>
      <c r="Y118" s="323"/>
      <c r="Z118" s="323"/>
      <c r="AA118" s="323"/>
      <c r="AB118" s="323"/>
      <c r="AC118" s="323"/>
      <c r="AD118" s="323"/>
      <c r="AE118" s="323"/>
      <c r="AF118" s="323"/>
      <c r="AG118" s="323"/>
      <c r="AH118" s="341" t="s">
        <v>38</v>
      </c>
      <c r="AI118" s="379" t="s">
        <v>962</v>
      </c>
      <c r="AJ118" s="274"/>
      <c r="AK118" s="268" t="s">
        <v>528</v>
      </c>
      <c r="AL118" s="241"/>
      <c r="AS118" s="353" t="s">
        <v>642</v>
      </c>
    </row>
    <row r="119" spans="1:45" ht="18.75" x14ac:dyDescent="0.3">
      <c r="A119" s="329" t="s">
        <v>918</v>
      </c>
      <c r="B119" s="45" t="s">
        <v>871</v>
      </c>
      <c r="C119" s="65">
        <f t="shared" si="38"/>
        <v>0.24</v>
      </c>
      <c r="D119" s="323"/>
      <c r="E119" s="323"/>
      <c r="F119" s="323"/>
      <c r="G119" s="323"/>
      <c r="H119" s="323"/>
      <c r="I119" s="323"/>
      <c r="J119" s="323"/>
      <c r="K119" s="323"/>
      <c r="L119" s="365">
        <f t="shared" si="37"/>
        <v>0</v>
      </c>
      <c r="M119" s="323"/>
      <c r="N119" s="323"/>
      <c r="O119" s="323"/>
      <c r="P119" s="323"/>
      <c r="Q119" s="323"/>
      <c r="R119" s="323"/>
      <c r="S119" s="323"/>
      <c r="T119" s="323"/>
      <c r="U119" s="323"/>
      <c r="V119" s="323"/>
      <c r="W119" s="323"/>
      <c r="X119" s="323"/>
      <c r="Y119" s="323"/>
      <c r="Z119" s="323"/>
      <c r="AA119" s="323"/>
      <c r="AB119" s="323"/>
      <c r="AC119" s="323"/>
      <c r="AD119" s="323"/>
      <c r="AE119" s="323"/>
      <c r="AF119" s="323"/>
      <c r="AG119" s="323">
        <v>0.24</v>
      </c>
      <c r="AH119" s="341" t="s">
        <v>38</v>
      </c>
      <c r="AI119" s="379" t="s">
        <v>963</v>
      </c>
      <c r="AJ119" s="274"/>
      <c r="AK119" s="268" t="s">
        <v>527</v>
      </c>
      <c r="AL119" s="241"/>
      <c r="AS119" s="353" t="s">
        <v>642</v>
      </c>
    </row>
    <row r="120" spans="1:45" ht="18.75" x14ac:dyDescent="0.3">
      <c r="A120" s="329" t="s">
        <v>919</v>
      </c>
      <c r="B120" s="45" t="s">
        <v>872</v>
      </c>
      <c r="C120" s="65">
        <f t="shared" si="38"/>
        <v>0.3</v>
      </c>
      <c r="D120" s="323"/>
      <c r="E120" s="323"/>
      <c r="F120" s="323">
        <v>0.3</v>
      </c>
      <c r="G120" s="323"/>
      <c r="H120" s="323"/>
      <c r="I120" s="323"/>
      <c r="J120" s="323"/>
      <c r="K120" s="323"/>
      <c r="L120" s="365">
        <f t="shared" si="37"/>
        <v>0</v>
      </c>
      <c r="M120" s="323"/>
      <c r="N120" s="323"/>
      <c r="O120" s="323"/>
      <c r="P120" s="323"/>
      <c r="Q120" s="323"/>
      <c r="R120" s="323"/>
      <c r="S120" s="323"/>
      <c r="T120" s="323"/>
      <c r="U120" s="323"/>
      <c r="V120" s="323"/>
      <c r="W120" s="323"/>
      <c r="X120" s="323"/>
      <c r="Y120" s="323"/>
      <c r="Z120" s="323"/>
      <c r="AA120" s="323"/>
      <c r="AB120" s="323"/>
      <c r="AC120" s="323"/>
      <c r="AD120" s="323"/>
      <c r="AE120" s="323"/>
      <c r="AF120" s="323"/>
      <c r="AG120" s="323"/>
      <c r="AH120" s="341" t="s">
        <v>38</v>
      </c>
      <c r="AI120" s="379" t="s">
        <v>962</v>
      </c>
      <c r="AJ120" s="274"/>
      <c r="AK120" s="268" t="s">
        <v>505</v>
      </c>
      <c r="AL120" s="241"/>
      <c r="AS120" s="353" t="s">
        <v>642</v>
      </c>
    </row>
    <row r="121" spans="1:45" s="90" customFormat="1" ht="36.75" customHeight="1" x14ac:dyDescent="0.3">
      <c r="A121" s="329" t="s">
        <v>920</v>
      </c>
      <c r="B121" s="45" t="s">
        <v>873</v>
      </c>
      <c r="C121" s="65">
        <f>SUM(D121:L121)+SUM(X121:AG121)</f>
        <v>5</v>
      </c>
      <c r="D121" s="323"/>
      <c r="E121" s="323"/>
      <c r="F121" s="323">
        <v>5</v>
      </c>
      <c r="G121" s="323"/>
      <c r="H121" s="323"/>
      <c r="I121" s="323"/>
      <c r="J121" s="323"/>
      <c r="K121" s="323"/>
      <c r="L121" s="365">
        <f t="shared" si="37"/>
        <v>0</v>
      </c>
      <c r="M121" s="323"/>
      <c r="N121" s="323"/>
      <c r="O121" s="323"/>
      <c r="P121" s="323"/>
      <c r="Q121" s="323"/>
      <c r="R121" s="323"/>
      <c r="S121" s="323"/>
      <c r="T121" s="323"/>
      <c r="U121" s="323"/>
      <c r="V121" s="323"/>
      <c r="W121" s="323"/>
      <c r="X121" s="323"/>
      <c r="Y121" s="323"/>
      <c r="Z121" s="323"/>
      <c r="AA121" s="323"/>
      <c r="AB121" s="323"/>
      <c r="AC121" s="323"/>
      <c r="AD121" s="323"/>
      <c r="AE121" s="323"/>
      <c r="AF121" s="323"/>
      <c r="AG121" s="323"/>
      <c r="AH121" s="341" t="s">
        <v>58</v>
      </c>
      <c r="AI121" s="392" t="s">
        <v>964</v>
      </c>
      <c r="AJ121" s="274"/>
      <c r="AK121" s="268"/>
      <c r="AL121" s="241"/>
      <c r="AS121" s="353" t="s">
        <v>642</v>
      </c>
    </row>
    <row r="122" spans="1:45" s="86" customFormat="1" ht="18.75" x14ac:dyDescent="0.3">
      <c r="A122" s="329" t="s">
        <v>921</v>
      </c>
      <c r="B122" s="45" t="s">
        <v>84</v>
      </c>
      <c r="C122" s="65">
        <f>SUM(D122:L122)+SUM(X122:AG122)</f>
        <v>3</v>
      </c>
      <c r="D122" s="323"/>
      <c r="E122" s="323">
        <v>1</v>
      </c>
      <c r="F122" s="323">
        <v>1</v>
      </c>
      <c r="G122" s="323"/>
      <c r="H122" s="323">
        <v>0.3</v>
      </c>
      <c r="I122" s="323"/>
      <c r="J122" s="323"/>
      <c r="K122" s="323"/>
      <c r="L122" s="323">
        <f t="shared" si="37"/>
        <v>0</v>
      </c>
      <c r="M122" s="323"/>
      <c r="N122" s="323"/>
      <c r="O122" s="323"/>
      <c r="P122" s="323"/>
      <c r="Q122" s="323"/>
      <c r="R122" s="323"/>
      <c r="S122" s="323"/>
      <c r="T122" s="323"/>
      <c r="U122" s="323"/>
      <c r="V122" s="323"/>
      <c r="W122" s="323"/>
      <c r="X122" s="323"/>
      <c r="Y122" s="323"/>
      <c r="Z122" s="323"/>
      <c r="AA122" s="323"/>
      <c r="AB122" s="323"/>
      <c r="AC122" s="323"/>
      <c r="AD122" s="323"/>
      <c r="AE122" s="323"/>
      <c r="AF122" s="323">
        <v>0.2</v>
      </c>
      <c r="AG122" s="323">
        <v>0.5</v>
      </c>
      <c r="AH122" s="331" t="s">
        <v>255</v>
      </c>
      <c r="AI122" s="379"/>
      <c r="AJ122" s="274"/>
      <c r="AK122" s="268"/>
      <c r="AL122" s="241"/>
      <c r="AS122" s="98"/>
    </row>
    <row r="123" spans="1:45" ht="20.100000000000001" customHeight="1" x14ac:dyDescent="0.3">
      <c r="A123" s="42">
        <v>4</v>
      </c>
      <c r="B123" s="328" t="s">
        <v>118</v>
      </c>
      <c r="C123" s="314">
        <f t="shared" si="38"/>
        <v>59.55</v>
      </c>
      <c r="D123" s="335">
        <f>SUM(D124:D131)</f>
        <v>0</v>
      </c>
      <c r="E123" s="315">
        <f t="shared" ref="E123:AG123" si="43">SUM(E124:E131)</f>
        <v>0.1</v>
      </c>
      <c r="F123" s="315">
        <f t="shared" si="43"/>
        <v>1.8</v>
      </c>
      <c r="G123" s="335">
        <f t="shared" si="43"/>
        <v>0</v>
      </c>
      <c r="H123" s="315">
        <f t="shared" si="43"/>
        <v>28.400000000000002</v>
      </c>
      <c r="I123" s="335">
        <f t="shared" si="43"/>
        <v>0</v>
      </c>
      <c r="J123" s="335">
        <f t="shared" si="43"/>
        <v>0</v>
      </c>
      <c r="K123" s="335">
        <f t="shared" si="43"/>
        <v>0</v>
      </c>
      <c r="L123" s="335">
        <f t="shared" si="43"/>
        <v>0</v>
      </c>
      <c r="M123" s="335">
        <f t="shared" si="43"/>
        <v>0</v>
      </c>
      <c r="N123" s="335">
        <f t="shared" si="43"/>
        <v>0</v>
      </c>
      <c r="O123" s="335">
        <f t="shared" si="43"/>
        <v>0</v>
      </c>
      <c r="P123" s="335">
        <f t="shared" si="43"/>
        <v>0</v>
      </c>
      <c r="Q123" s="335">
        <f t="shared" si="43"/>
        <v>0</v>
      </c>
      <c r="R123" s="335">
        <f t="shared" si="43"/>
        <v>0</v>
      </c>
      <c r="S123" s="335">
        <f t="shared" si="43"/>
        <v>0</v>
      </c>
      <c r="T123" s="335">
        <f t="shared" si="43"/>
        <v>0</v>
      </c>
      <c r="U123" s="335">
        <f t="shared" si="43"/>
        <v>0</v>
      </c>
      <c r="V123" s="335">
        <f t="shared" si="43"/>
        <v>0</v>
      </c>
      <c r="W123" s="335">
        <f t="shared" si="43"/>
        <v>0</v>
      </c>
      <c r="X123" s="335">
        <f t="shared" si="43"/>
        <v>0</v>
      </c>
      <c r="Y123" s="335">
        <f t="shared" si="43"/>
        <v>0</v>
      </c>
      <c r="Z123" s="335">
        <f t="shared" si="43"/>
        <v>0</v>
      </c>
      <c r="AA123" s="335">
        <f t="shared" si="43"/>
        <v>0</v>
      </c>
      <c r="AB123" s="335">
        <f t="shared" si="43"/>
        <v>0</v>
      </c>
      <c r="AC123" s="335">
        <f t="shared" si="43"/>
        <v>0</v>
      </c>
      <c r="AD123" s="335">
        <f t="shared" si="43"/>
        <v>0</v>
      </c>
      <c r="AE123" s="315">
        <f t="shared" si="43"/>
        <v>4.7</v>
      </c>
      <c r="AF123" s="335">
        <f t="shared" si="43"/>
        <v>0</v>
      </c>
      <c r="AG123" s="315">
        <f t="shared" si="43"/>
        <v>24.549999999999997</v>
      </c>
      <c r="AH123" s="65"/>
      <c r="AI123" s="379"/>
      <c r="AJ123" s="265"/>
      <c r="AK123" s="268"/>
      <c r="AL123" s="241"/>
      <c r="AR123" s="87" t="s">
        <v>642</v>
      </c>
    </row>
    <row r="124" spans="1:45" s="90" customFormat="1" ht="20.100000000000001" customHeight="1" x14ac:dyDescent="0.3">
      <c r="A124" s="329" t="s">
        <v>135</v>
      </c>
      <c r="B124" s="312" t="s">
        <v>909</v>
      </c>
      <c r="C124" s="65">
        <f t="shared" ref="C124" si="44">SUM(D124:L124)+SUM(X124:AG124)</f>
        <v>0.3</v>
      </c>
      <c r="D124" s="323"/>
      <c r="E124" s="323"/>
      <c r="F124" s="323"/>
      <c r="G124" s="323"/>
      <c r="H124" s="323"/>
      <c r="I124" s="323"/>
      <c r="J124" s="323"/>
      <c r="K124" s="323"/>
      <c r="L124" s="335"/>
      <c r="M124" s="323"/>
      <c r="N124" s="323"/>
      <c r="O124" s="323"/>
      <c r="P124" s="323"/>
      <c r="Q124" s="323"/>
      <c r="R124" s="323"/>
      <c r="S124" s="323"/>
      <c r="T124" s="323"/>
      <c r="U124" s="323"/>
      <c r="V124" s="323"/>
      <c r="W124" s="323"/>
      <c r="X124" s="323"/>
      <c r="Y124" s="323"/>
      <c r="Z124" s="323"/>
      <c r="AA124" s="323"/>
      <c r="AB124" s="323"/>
      <c r="AC124" s="323"/>
      <c r="AD124" s="323"/>
      <c r="AE124" s="323"/>
      <c r="AF124" s="323"/>
      <c r="AG124" s="323">
        <v>0.3</v>
      </c>
      <c r="AH124" s="323" t="s">
        <v>226</v>
      </c>
      <c r="AI124" s="382" t="s">
        <v>965</v>
      </c>
      <c r="AJ124" s="298"/>
      <c r="AK124" s="268"/>
      <c r="AL124" s="241"/>
      <c r="AS124" s="353"/>
    </row>
    <row r="125" spans="1:45" s="86" customFormat="1" ht="37.5" x14ac:dyDescent="0.3">
      <c r="A125" s="329" t="s">
        <v>136</v>
      </c>
      <c r="B125" s="319" t="s">
        <v>926</v>
      </c>
      <c r="C125" s="65">
        <f>SUM(D125:L125)+SUM(X125:AG125)</f>
        <v>2.15</v>
      </c>
      <c r="D125" s="323"/>
      <c r="E125" s="323"/>
      <c r="F125" s="323"/>
      <c r="G125" s="323"/>
      <c r="H125" s="323"/>
      <c r="I125" s="323"/>
      <c r="J125" s="323"/>
      <c r="K125" s="323"/>
      <c r="L125" s="335"/>
      <c r="M125" s="323"/>
      <c r="N125" s="323"/>
      <c r="O125" s="323"/>
      <c r="P125" s="323"/>
      <c r="Q125" s="323"/>
      <c r="R125" s="323"/>
      <c r="S125" s="323"/>
      <c r="T125" s="323"/>
      <c r="U125" s="323"/>
      <c r="V125" s="323"/>
      <c r="W125" s="323"/>
      <c r="X125" s="323"/>
      <c r="Y125" s="323"/>
      <c r="Z125" s="323"/>
      <c r="AA125" s="323"/>
      <c r="AB125" s="323"/>
      <c r="AC125" s="323"/>
      <c r="AD125" s="323"/>
      <c r="AE125" s="323"/>
      <c r="AF125" s="323"/>
      <c r="AG125" s="323">
        <v>2.15</v>
      </c>
      <c r="AH125" s="65" t="s">
        <v>36</v>
      </c>
      <c r="AI125" s="382" t="s">
        <v>966</v>
      </c>
      <c r="AJ125" s="299"/>
      <c r="AK125" s="268"/>
      <c r="AL125" s="241"/>
      <c r="AS125" s="353" t="s">
        <v>642</v>
      </c>
    </row>
    <row r="126" spans="1:45" s="86" customFormat="1" ht="31.5" x14ac:dyDescent="0.3">
      <c r="A126" s="329" t="s">
        <v>280</v>
      </c>
      <c r="B126" s="45" t="s">
        <v>878</v>
      </c>
      <c r="C126" s="65">
        <f>SUM(D126:L126)+SUM(X126:AG126)</f>
        <v>25.6</v>
      </c>
      <c r="D126" s="323"/>
      <c r="E126" s="323"/>
      <c r="F126" s="323"/>
      <c r="G126" s="323"/>
      <c r="H126" s="323">
        <v>25.6</v>
      </c>
      <c r="I126" s="323"/>
      <c r="J126" s="323"/>
      <c r="K126" s="323"/>
      <c r="L126" s="335"/>
      <c r="M126" s="323"/>
      <c r="N126" s="323"/>
      <c r="O126" s="323"/>
      <c r="P126" s="323"/>
      <c r="Q126" s="323"/>
      <c r="R126" s="323"/>
      <c r="S126" s="323"/>
      <c r="T126" s="323"/>
      <c r="U126" s="323"/>
      <c r="V126" s="323"/>
      <c r="W126" s="323"/>
      <c r="X126" s="323"/>
      <c r="Y126" s="323"/>
      <c r="Z126" s="323"/>
      <c r="AA126" s="323"/>
      <c r="AB126" s="323"/>
      <c r="AC126" s="323"/>
      <c r="AD126" s="323"/>
      <c r="AE126" s="323"/>
      <c r="AF126" s="323"/>
      <c r="AG126" s="323"/>
      <c r="AH126" s="65" t="s">
        <v>207</v>
      </c>
      <c r="AI126" s="393" t="s">
        <v>967</v>
      </c>
      <c r="AJ126" s="299"/>
      <c r="AK126" s="268"/>
      <c r="AL126" s="241"/>
      <c r="AS126" s="353" t="s">
        <v>846</v>
      </c>
    </row>
    <row r="127" spans="1:45" s="86" customFormat="1" ht="37.5" x14ac:dyDescent="0.3">
      <c r="A127" s="329" t="s">
        <v>346</v>
      </c>
      <c r="B127" s="319" t="s">
        <v>903</v>
      </c>
      <c r="C127" s="65">
        <f>SUM(D127:L127)+SUM(X127:AG127)</f>
        <v>16</v>
      </c>
      <c r="D127" s="323"/>
      <c r="E127" s="323"/>
      <c r="F127" s="323">
        <v>0.8</v>
      </c>
      <c r="G127" s="323"/>
      <c r="H127" s="323"/>
      <c r="I127" s="323"/>
      <c r="J127" s="323"/>
      <c r="K127" s="323"/>
      <c r="L127" s="335"/>
      <c r="M127" s="323"/>
      <c r="N127" s="323"/>
      <c r="O127" s="323"/>
      <c r="P127" s="323"/>
      <c r="Q127" s="323"/>
      <c r="R127" s="323"/>
      <c r="S127" s="323"/>
      <c r="T127" s="323"/>
      <c r="U127" s="323"/>
      <c r="V127" s="323"/>
      <c r="W127" s="323"/>
      <c r="X127" s="323"/>
      <c r="Y127" s="323"/>
      <c r="Z127" s="323"/>
      <c r="AA127" s="323"/>
      <c r="AB127" s="323"/>
      <c r="AC127" s="323"/>
      <c r="AD127" s="323"/>
      <c r="AE127" s="323"/>
      <c r="AF127" s="323"/>
      <c r="AG127" s="323">
        <v>15.2</v>
      </c>
      <c r="AH127" s="65" t="s">
        <v>60</v>
      </c>
      <c r="AI127" s="382" t="s">
        <v>968</v>
      </c>
      <c r="AJ127" s="299"/>
      <c r="AK127" s="268"/>
      <c r="AL127" s="241"/>
      <c r="AS127" s="353"/>
    </row>
    <row r="128" spans="1:45" s="90" customFormat="1" ht="37.5" x14ac:dyDescent="0.3">
      <c r="A128" s="329" t="s">
        <v>281</v>
      </c>
      <c r="B128" s="319" t="s">
        <v>923</v>
      </c>
      <c r="C128" s="65">
        <f t="shared" si="38"/>
        <v>5</v>
      </c>
      <c r="D128" s="323"/>
      <c r="E128" s="323">
        <v>0.1</v>
      </c>
      <c r="F128" s="323">
        <v>1</v>
      </c>
      <c r="G128" s="323"/>
      <c r="H128" s="323"/>
      <c r="I128" s="323"/>
      <c r="J128" s="323"/>
      <c r="K128" s="323"/>
      <c r="L128" s="335"/>
      <c r="M128" s="323"/>
      <c r="N128" s="323"/>
      <c r="O128" s="323"/>
      <c r="P128" s="323"/>
      <c r="Q128" s="323"/>
      <c r="R128" s="323"/>
      <c r="S128" s="323"/>
      <c r="T128" s="323"/>
      <c r="U128" s="323"/>
      <c r="V128" s="323"/>
      <c r="W128" s="323"/>
      <c r="X128" s="323"/>
      <c r="Y128" s="323"/>
      <c r="Z128" s="323"/>
      <c r="AA128" s="323"/>
      <c r="AB128" s="323"/>
      <c r="AC128" s="323"/>
      <c r="AD128" s="323"/>
      <c r="AE128" s="323"/>
      <c r="AF128" s="323"/>
      <c r="AG128" s="323">
        <v>3.9</v>
      </c>
      <c r="AH128" s="323" t="s">
        <v>32</v>
      </c>
      <c r="AI128" s="382" t="s">
        <v>969</v>
      </c>
      <c r="AJ128" s="274"/>
      <c r="AK128" s="268" t="s">
        <v>504</v>
      </c>
      <c r="AL128" s="241"/>
      <c r="AR128" s="90" t="s">
        <v>642</v>
      </c>
      <c r="AS128" s="353" t="s">
        <v>642</v>
      </c>
    </row>
    <row r="129" spans="1:45" s="90" customFormat="1" ht="27" customHeight="1" x14ac:dyDescent="0.3">
      <c r="A129" s="329" t="s">
        <v>282</v>
      </c>
      <c r="B129" s="319" t="s">
        <v>905</v>
      </c>
      <c r="C129" s="65">
        <f t="shared" si="38"/>
        <v>3</v>
      </c>
      <c r="D129" s="323"/>
      <c r="E129" s="323"/>
      <c r="F129" s="323"/>
      <c r="G129" s="323"/>
      <c r="H129" s="323"/>
      <c r="I129" s="323"/>
      <c r="J129" s="323"/>
      <c r="K129" s="323"/>
      <c r="L129" s="335"/>
      <c r="M129" s="323"/>
      <c r="N129" s="323"/>
      <c r="O129" s="323"/>
      <c r="P129" s="323"/>
      <c r="Q129" s="323"/>
      <c r="R129" s="323"/>
      <c r="S129" s="323"/>
      <c r="T129" s="323"/>
      <c r="U129" s="323"/>
      <c r="V129" s="323"/>
      <c r="W129" s="323"/>
      <c r="X129" s="323"/>
      <c r="Y129" s="323"/>
      <c r="Z129" s="323"/>
      <c r="AA129" s="323"/>
      <c r="AB129" s="323"/>
      <c r="AC129" s="323"/>
      <c r="AD129" s="323"/>
      <c r="AE129" s="323"/>
      <c r="AF129" s="323"/>
      <c r="AG129" s="323">
        <v>3</v>
      </c>
      <c r="AH129" s="323" t="s">
        <v>40</v>
      </c>
      <c r="AI129" s="382" t="s">
        <v>970</v>
      </c>
      <c r="AJ129" s="274"/>
      <c r="AK129" s="268"/>
      <c r="AL129" s="241"/>
      <c r="AS129" s="353"/>
    </row>
    <row r="130" spans="1:45" s="90" customFormat="1" ht="24.75" customHeight="1" x14ac:dyDescent="0.25">
      <c r="A130" s="329" t="s">
        <v>283</v>
      </c>
      <c r="B130" s="319" t="s">
        <v>894</v>
      </c>
      <c r="C130" s="65">
        <f t="shared" si="38"/>
        <v>2.8</v>
      </c>
      <c r="D130" s="323"/>
      <c r="E130" s="323"/>
      <c r="F130" s="323"/>
      <c r="G130" s="323"/>
      <c r="H130" s="323">
        <v>2.8</v>
      </c>
      <c r="I130" s="323"/>
      <c r="J130" s="323"/>
      <c r="K130" s="323"/>
      <c r="L130" s="335">
        <f t="shared" ref="L130" si="45">SUM(M130:W130)</f>
        <v>0</v>
      </c>
      <c r="M130" s="323"/>
      <c r="N130" s="323"/>
      <c r="O130" s="323"/>
      <c r="P130" s="323"/>
      <c r="Q130" s="323"/>
      <c r="R130" s="323"/>
      <c r="S130" s="323"/>
      <c r="T130" s="323"/>
      <c r="U130" s="323"/>
      <c r="V130" s="323"/>
      <c r="W130" s="323"/>
      <c r="X130" s="323"/>
      <c r="Y130" s="323"/>
      <c r="Z130" s="323"/>
      <c r="AA130" s="323"/>
      <c r="AB130" s="323"/>
      <c r="AC130" s="323"/>
      <c r="AD130" s="323"/>
      <c r="AE130" s="323"/>
      <c r="AF130" s="323"/>
      <c r="AG130" s="323"/>
      <c r="AH130" s="65" t="s">
        <v>36</v>
      </c>
      <c r="AI130" s="391" t="s">
        <v>971</v>
      </c>
      <c r="AJ130" s="265" t="s">
        <v>25</v>
      </c>
      <c r="AK130" s="245" t="s">
        <v>177</v>
      </c>
      <c r="AL130" s="241"/>
      <c r="AR130" s="90" t="s">
        <v>642</v>
      </c>
      <c r="AS130" s="353" t="s">
        <v>642</v>
      </c>
    </row>
    <row r="131" spans="1:45" s="90" customFormat="1" ht="24.75" customHeight="1" x14ac:dyDescent="0.25">
      <c r="A131" s="329" t="s">
        <v>284</v>
      </c>
      <c r="B131" s="319" t="s">
        <v>975</v>
      </c>
      <c r="C131" s="65">
        <f t="shared" si="38"/>
        <v>4.7</v>
      </c>
      <c r="D131" s="323"/>
      <c r="E131" s="323"/>
      <c r="F131" s="323"/>
      <c r="G131" s="323"/>
      <c r="H131" s="323"/>
      <c r="I131" s="323"/>
      <c r="J131" s="323"/>
      <c r="K131" s="323"/>
      <c r="L131" s="335"/>
      <c r="M131" s="323"/>
      <c r="N131" s="323"/>
      <c r="O131" s="323"/>
      <c r="P131" s="323"/>
      <c r="Q131" s="323"/>
      <c r="R131" s="323"/>
      <c r="S131" s="323"/>
      <c r="T131" s="323"/>
      <c r="U131" s="323"/>
      <c r="V131" s="323"/>
      <c r="W131" s="323"/>
      <c r="X131" s="323"/>
      <c r="Y131" s="323"/>
      <c r="Z131" s="323"/>
      <c r="AA131" s="323"/>
      <c r="AB131" s="323"/>
      <c r="AC131" s="323"/>
      <c r="AD131" s="323"/>
      <c r="AE131" s="323">
        <v>4.7</v>
      </c>
      <c r="AF131" s="323"/>
      <c r="AG131" s="323"/>
      <c r="AH131" s="65" t="s">
        <v>55</v>
      </c>
      <c r="AI131" s="391" t="s">
        <v>1012</v>
      </c>
      <c r="AJ131" s="265"/>
      <c r="AK131" s="245"/>
      <c r="AL131" s="241"/>
      <c r="AS131" s="353"/>
    </row>
    <row r="132" spans="1:45" s="89" customFormat="1" ht="20.100000000000001" customHeight="1" x14ac:dyDescent="0.3">
      <c r="A132" s="247"/>
      <c r="B132" s="247" t="s">
        <v>158</v>
      </c>
      <c r="C132" s="344">
        <f t="shared" ref="C132:AG132" si="46">C123+C114+C104+C98+C89+C87+C84+C80+C58+C56+C52+C27+C23+C21+C16+C12+C9</f>
        <v>431.43000000000006</v>
      </c>
      <c r="D132" s="344">
        <f t="shared" si="46"/>
        <v>21.73</v>
      </c>
      <c r="E132" s="344">
        <f t="shared" si="46"/>
        <v>106.91999999999999</v>
      </c>
      <c r="F132" s="344">
        <f t="shared" si="46"/>
        <v>64.8</v>
      </c>
      <c r="G132" s="344">
        <f t="shared" si="46"/>
        <v>5</v>
      </c>
      <c r="H132" s="344">
        <f t="shared" si="46"/>
        <v>164.08</v>
      </c>
      <c r="I132" s="344">
        <f t="shared" si="46"/>
        <v>0.64</v>
      </c>
      <c r="J132" s="344">
        <f t="shared" si="46"/>
        <v>0</v>
      </c>
      <c r="K132" s="344">
        <f t="shared" si="46"/>
        <v>0</v>
      </c>
      <c r="L132" s="344">
        <f t="shared" si="46"/>
        <v>3.3099999999999996</v>
      </c>
      <c r="M132" s="344">
        <f t="shared" si="46"/>
        <v>0.44</v>
      </c>
      <c r="N132" s="344">
        <f t="shared" si="46"/>
        <v>0.95</v>
      </c>
      <c r="O132" s="344">
        <f t="shared" si="46"/>
        <v>0</v>
      </c>
      <c r="P132" s="344">
        <f t="shared" si="46"/>
        <v>0</v>
      </c>
      <c r="Q132" s="344">
        <f t="shared" si="46"/>
        <v>0</v>
      </c>
      <c r="R132" s="344">
        <f t="shared" si="46"/>
        <v>0.26</v>
      </c>
      <c r="S132" s="344">
        <f t="shared" si="46"/>
        <v>0.84</v>
      </c>
      <c r="T132" s="344">
        <f t="shared" si="46"/>
        <v>7.0000000000000007E-2</v>
      </c>
      <c r="U132" s="344">
        <f t="shared" si="46"/>
        <v>0</v>
      </c>
      <c r="V132" s="344">
        <f t="shared" si="46"/>
        <v>0</v>
      </c>
      <c r="W132" s="344">
        <f t="shared" si="46"/>
        <v>0.67</v>
      </c>
      <c r="X132" s="344">
        <f t="shared" si="46"/>
        <v>0.22</v>
      </c>
      <c r="Y132" s="344">
        <f t="shared" si="46"/>
        <v>0</v>
      </c>
      <c r="Z132" s="344">
        <f t="shared" si="46"/>
        <v>0.06</v>
      </c>
      <c r="AA132" s="344">
        <f t="shared" si="46"/>
        <v>0.06</v>
      </c>
      <c r="AB132" s="344">
        <f>AB123+AB114+AB104+AB98+AB89+AB87+AB84+AB80+AB58+AB56+AB52+AB27+AB23+AB21+AB16+AB12+AB9</f>
        <v>0.14000000000000001</v>
      </c>
      <c r="AC132" s="344">
        <f t="shared" si="46"/>
        <v>0.23</v>
      </c>
      <c r="AD132" s="344">
        <f t="shared" si="46"/>
        <v>0</v>
      </c>
      <c r="AE132" s="344">
        <f t="shared" si="46"/>
        <v>9.6999999999999993</v>
      </c>
      <c r="AF132" s="344">
        <f t="shared" si="46"/>
        <v>3.25</v>
      </c>
      <c r="AG132" s="344">
        <f t="shared" si="46"/>
        <v>51.29</v>
      </c>
      <c r="AH132" s="248"/>
      <c r="AI132" s="404"/>
      <c r="AJ132" s="273"/>
      <c r="AK132" s="273"/>
      <c r="AL132" s="243"/>
      <c r="AS132" s="356"/>
    </row>
    <row r="133" spans="1:45" ht="22.5" customHeight="1" x14ac:dyDescent="0.25"/>
    <row r="134" spans="1:45" x14ac:dyDescent="0.25">
      <c r="C134" s="303"/>
    </row>
    <row r="135" spans="1:45" x14ac:dyDescent="0.25">
      <c r="E135" s="309"/>
      <c r="F135" s="303"/>
    </row>
  </sheetData>
  <autoFilter ref="A1:AL132">
    <filterColumn colId="0" showButton="0"/>
  </autoFilter>
  <mergeCells count="39">
    <mergeCell ref="A1:B1"/>
    <mergeCell ref="A2:AI3"/>
    <mergeCell ref="A4:A6"/>
    <mergeCell ref="B4:B6"/>
    <mergeCell ref="C4:C6"/>
    <mergeCell ref="D4:AG4"/>
    <mergeCell ref="AH4:AH6"/>
    <mergeCell ref="AI4:AI6"/>
    <mergeCell ref="M5:M6"/>
    <mergeCell ref="N5:N6"/>
    <mergeCell ref="T5:T6"/>
    <mergeCell ref="U5:U6"/>
    <mergeCell ref="V5:V6"/>
    <mergeCell ref="W5:W6"/>
    <mergeCell ref="X5:X6"/>
    <mergeCell ref="Y5:Y6"/>
    <mergeCell ref="AJ4:AJ6"/>
    <mergeCell ref="D5:D6"/>
    <mergeCell ref="E5:E6"/>
    <mergeCell ref="F5:F6"/>
    <mergeCell ref="G5:G6"/>
    <mergeCell ref="H5:H6"/>
    <mergeCell ref="I5:I6"/>
    <mergeCell ref="J5:J6"/>
    <mergeCell ref="K5:K6"/>
    <mergeCell ref="L5:L6"/>
    <mergeCell ref="Z5:Z6"/>
    <mergeCell ref="O5:O6"/>
    <mergeCell ref="P5:P6"/>
    <mergeCell ref="Q5:Q6"/>
    <mergeCell ref="R5:R6"/>
    <mergeCell ref="S5:S6"/>
    <mergeCell ref="AG5:AG6"/>
    <mergeCell ref="AA5:AA6"/>
    <mergeCell ref="AB5:AB6"/>
    <mergeCell ref="AC5:AC6"/>
    <mergeCell ref="AD5:AD6"/>
    <mergeCell ref="AE5:AE6"/>
    <mergeCell ref="AF5:AF6"/>
  </mergeCells>
  <printOptions horizontalCentered="1"/>
  <pageMargins left="0.35" right="0" top="0.55000000000000004" bottom="0.35" header="0.3" footer="0.3"/>
  <pageSetup paperSize="8"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3"/>
  <sheetViews>
    <sheetView showZeros="0" topLeftCell="A104" zoomScale="70" zoomScaleNormal="70" workbookViewId="0">
      <selection activeCell="A108" sqref="A108:XFD108"/>
    </sheetView>
  </sheetViews>
  <sheetFormatPr defaultRowHeight="15" x14ac:dyDescent="0.25"/>
  <cols>
    <col min="1" max="1" width="7.85546875" bestFit="1" customWidth="1"/>
    <col min="2" max="2" width="56.85546875" customWidth="1"/>
    <col min="3" max="3" width="28.7109375" style="1" customWidth="1"/>
    <col min="4" max="4" width="17.140625" bestFit="1" customWidth="1"/>
    <col min="5" max="5" width="9.85546875" customWidth="1"/>
    <col min="6" max="6" width="12.85546875" customWidth="1"/>
    <col min="7" max="7" width="14.140625" customWidth="1"/>
    <col min="8" max="8" width="18.140625" customWidth="1"/>
    <col min="9" max="9" width="35.85546875" customWidth="1"/>
    <col min="10" max="10" width="28.140625" hidden="1" customWidth="1"/>
    <col min="11" max="11" width="61.85546875" hidden="1" customWidth="1"/>
    <col min="12" max="12" width="18.140625" hidden="1" customWidth="1"/>
    <col min="13" max="13" width="120.42578125" hidden="1" customWidth="1"/>
    <col min="14" max="14" width="0" hidden="1" customWidth="1"/>
    <col min="15" max="16" width="7.140625" hidden="1" customWidth="1"/>
    <col min="17" max="17" width="61.140625" style="219" customWidth="1"/>
  </cols>
  <sheetData>
    <row r="1" spans="1:17" ht="18.75" customHeight="1" x14ac:dyDescent="0.3">
      <c r="A1" s="432" t="s">
        <v>737</v>
      </c>
      <c r="B1" s="432"/>
      <c r="C1" s="220"/>
      <c r="D1" s="105"/>
      <c r="E1" s="106"/>
      <c r="F1" s="106"/>
      <c r="G1" s="105"/>
      <c r="H1" s="107"/>
      <c r="I1" s="107"/>
      <c r="J1" s="108"/>
      <c r="K1" s="109"/>
      <c r="L1" s="107"/>
      <c r="M1" s="107"/>
      <c r="N1" s="107"/>
      <c r="O1" s="1"/>
      <c r="P1" s="1"/>
      <c r="Q1" s="427"/>
    </row>
    <row r="2" spans="1:17" ht="15" customHeight="1" x14ac:dyDescent="0.25">
      <c r="A2" s="433" t="s">
        <v>777</v>
      </c>
      <c r="B2" s="433"/>
      <c r="C2" s="433"/>
      <c r="D2" s="433"/>
      <c r="E2" s="433"/>
      <c r="F2" s="433"/>
      <c r="G2" s="433"/>
      <c r="H2" s="433"/>
      <c r="I2" s="433"/>
      <c r="J2" s="433"/>
      <c r="K2" s="433"/>
      <c r="L2" s="107"/>
      <c r="M2" s="107"/>
      <c r="N2" s="107"/>
      <c r="O2" s="1"/>
      <c r="P2" s="1"/>
      <c r="Q2" s="427"/>
    </row>
    <row r="3" spans="1:17" ht="15" customHeight="1" x14ac:dyDescent="0.25">
      <c r="A3" s="434"/>
      <c r="B3" s="434"/>
      <c r="C3" s="434"/>
      <c r="D3" s="434"/>
      <c r="E3" s="434"/>
      <c r="F3" s="434"/>
      <c r="G3" s="434"/>
      <c r="H3" s="434"/>
      <c r="I3" s="434"/>
      <c r="J3" s="434"/>
      <c r="K3" s="434"/>
      <c r="L3" s="107"/>
      <c r="M3" s="107"/>
      <c r="N3" s="107"/>
      <c r="O3" s="1"/>
      <c r="P3" s="1"/>
      <c r="Q3" s="428"/>
    </row>
    <row r="4" spans="1:17" ht="18.75" x14ac:dyDescent="0.3">
      <c r="A4" s="435" t="s">
        <v>643</v>
      </c>
      <c r="B4" s="435" t="s">
        <v>0</v>
      </c>
      <c r="C4" s="435" t="s">
        <v>303</v>
      </c>
      <c r="D4" s="435" t="s">
        <v>301</v>
      </c>
      <c r="E4" s="437" t="s">
        <v>736</v>
      </c>
      <c r="F4" s="437"/>
      <c r="G4" s="437"/>
      <c r="H4" s="437"/>
      <c r="I4" s="437"/>
      <c r="J4" s="435" t="s">
        <v>303</v>
      </c>
      <c r="K4" s="435" t="s">
        <v>304</v>
      </c>
      <c r="L4" s="429" t="s">
        <v>1</v>
      </c>
      <c r="M4" s="110"/>
      <c r="N4" s="111"/>
      <c r="Q4" s="424" t="s">
        <v>738</v>
      </c>
    </row>
    <row r="5" spans="1:17" s="1" customFormat="1" ht="39" customHeight="1" x14ac:dyDescent="0.3">
      <c r="A5" s="436"/>
      <c r="B5" s="436"/>
      <c r="C5" s="436"/>
      <c r="D5" s="436"/>
      <c r="E5" s="437" t="s">
        <v>732</v>
      </c>
      <c r="F5" s="437"/>
      <c r="G5" s="437"/>
      <c r="H5" s="437"/>
      <c r="I5" s="183" t="s">
        <v>733</v>
      </c>
      <c r="J5" s="436"/>
      <c r="K5" s="436"/>
      <c r="L5" s="430"/>
      <c r="M5" s="110"/>
      <c r="N5" s="111"/>
      <c r="Q5" s="425"/>
    </row>
    <row r="6" spans="1:17" ht="18.75" customHeight="1" x14ac:dyDescent="0.3">
      <c r="A6" s="436"/>
      <c r="B6" s="436"/>
      <c r="C6" s="436"/>
      <c r="D6" s="436"/>
      <c r="E6" s="422" t="s">
        <v>396</v>
      </c>
      <c r="F6" s="422" t="s">
        <v>406</v>
      </c>
      <c r="G6" s="422" t="s">
        <v>408</v>
      </c>
      <c r="H6" s="422" t="s">
        <v>734</v>
      </c>
      <c r="I6" s="422" t="s">
        <v>735</v>
      </c>
      <c r="J6" s="436"/>
      <c r="K6" s="436"/>
      <c r="L6" s="431"/>
      <c r="M6" s="110"/>
      <c r="N6" s="111"/>
      <c r="Q6" s="425"/>
    </row>
    <row r="7" spans="1:17" ht="58.5" customHeight="1" x14ac:dyDescent="0.3">
      <c r="A7" s="436"/>
      <c r="B7" s="436"/>
      <c r="C7" s="436"/>
      <c r="D7" s="436"/>
      <c r="E7" s="423"/>
      <c r="F7" s="423"/>
      <c r="G7" s="423" t="s">
        <v>28</v>
      </c>
      <c r="H7" s="423" t="s">
        <v>28</v>
      </c>
      <c r="I7" s="423" t="s">
        <v>28</v>
      </c>
      <c r="J7" s="438"/>
      <c r="K7" s="438"/>
      <c r="L7" s="431"/>
      <c r="M7" s="110"/>
      <c r="N7" s="111"/>
      <c r="Q7" s="426"/>
    </row>
    <row r="8" spans="1:17" ht="37.5" x14ac:dyDescent="0.3">
      <c r="A8" s="185" t="s">
        <v>127</v>
      </c>
      <c r="B8" s="186" t="s">
        <v>106</v>
      </c>
      <c r="C8" s="187"/>
      <c r="D8" s="183"/>
      <c r="E8" s="194"/>
      <c r="F8" s="194"/>
      <c r="G8" s="194"/>
      <c r="H8" s="194"/>
      <c r="I8" s="194"/>
      <c r="J8" s="112"/>
      <c r="K8" s="113"/>
      <c r="L8" s="181"/>
      <c r="M8" s="110"/>
      <c r="N8" s="107"/>
      <c r="Q8" s="224"/>
    </row>
    <row r="9" spans="1:17" ht="39" x14ac:dyDescent="0.3">
      <c r="A9" s="188" t="s">
        <v>128</v>
      </c>
      <c r="B9" s="189" t="s">
        <v>102</v>
      </c>
      <c r="C9" s="187"/>
      <c r="D9" s="183"/>
      <c r="E9" s="194"/>
      <c r="F9" s="194"/>
      <c r="G9" s="194"/>
      <c r="H9" s="194"/>
      <c r="I9" s="194"/>
      <c r="J9" s="115"/>
      <c r="K9" s="116"/>
      <c r="L9" s="181"/>
      <c r="M9" s="110"/>
      <c r="N9" s="107"/>
      <c r="Q9" s="225"/>
    </row>
    <row r="10" spans="1:17" ht="18.75" x14ac:dyDescent="0.3">
      <c r="A10" s="190">
        <v>1</v>
      </c>
      <c r="B10" s="186" t="s">
        <v>103</v>
      </c>
      <c r="C10" s="187"/>
      <c r="D10" s="183"/>
      <c r="E10" s="194"/>
      <c r="F10" s="194"/>
      <c r="G10" s="196"/>
      <c r="H10" s="194"/>
      <c r="I10" s="194"/>
      <c r="J10" s="115"/>
      <c r="K10" s="116"/>
      <c r="L10" s="181"/>
      <c r="M10" s="117"/>
      <c r="N10" s="118"/>
      <c r="Q10" s="225"/>
    </row>
    <row r="11" spans="1:17" ht="37.5" x14ac:dyDescent="0.25">
      <c r="A11" s="191" t="s">
        <v>129</v>
      </c>
      <c r="B11" s="192" t="s">
        <v>652</v>
      </c>
      <c r="C11" s="193" t="s">
        <v>207</v>
      </c>
      <c r="D11" s="183"/>
      <c r="E11" s="194"/>
      <c r="F11" s="194"/>
      <c r="G11" s="193"/>
      <c r="H11" s="194"/>
      <c r="I11" s="194"/>
      <c r="J11" s="121" t="s">
        <v>207</v>
      </c>
      <c r="K11" s="119" t="s">
        <v>557</v>
      </c>
      <c r="L11" s="122" t="s">
        <v>5</v>
      </c>
      <c r="M11" s="119" t="s">
        <v>159</v>
      </c>
      <c r="N11" s="107"/>
      <c r="Q11" s="226" t="s">
        <v>754</v>
      </c>
    </row>
    <row r="12" spans="1:17" ht="39" x14ac:dyDescent="0.3">
      <c r="A12" s="188" t="s">
        <v>183</v>
      </c>
      <c r="B12" s="189" t="s">
        <v>184</v>
      </c>
      <c r="C12" s="194"/>
      <c r="D12" s="183"/>
      <c r="E12" s="194"/>
      <c r="F12" s="194"/>
      <c r="G12" s="194"/>
      <c r="H12" s="194"/>
      <c r="I12" s="194"/>
      <c r="J12" s="124"/>
      <c r="K12" s="120"/>
      <c r="L12" s="122"/>
      <c r="M12" s="110"/>
      <c r="N12" s="107"/>
      <c r="Q12" s="225"/>
    </row>
    <row r="13" spans="1:17" ht="58.5" x14ac:dyDescent="0.3">
      <c r="A13" s="188" t="s">
        <v>296</v>
      </c>
      <c r="B13" s="189" t="s">
        <v>295</v>
      </c>
      <c r="C13" s="194"/>
      <c r="D13" s="183"/>
      <c r="E13" s="194"/>
      <c r="F13" s="194"/>
      <c r="G13" s="194"/>
      <c r="H13" s="194"/>
      <c r="I13" s="194"/>
      <c r="J13" s="124"/>
      <c r="K13" s="120"/>
      <c r="L13" s="122"/>
      <c r="M13" s="110"/>
      <c r="N13" s="107"/>
      <c r="Q13" s="225"/>
    </row>
    <row r="14" spans="1:17" ht="37.5" x14ac:dyDescent="0.3">
      <c r="A14" s="190">
        <v>1</v>
      </c>
      <c r="B14" s="179" t="s">
        <v>152</v>
      </c>
      <c r="C14" s="183"/>
      <c r="D14" s="183"/>
      <c r="E14" s="194"/>
      <c r="F14" s="194"/>
      <c r="G14" s="183"/>
      <c r="H14" s="194"/>
      <c r="I14" s="194"/>
      <c r="J14" s="125"/>
      <c r="K14" s="126"/>
      <c r="L14" s="181"/>
      <c r="M14" s="117"/>
      <c r="N14" s="118"/>
      <c r="Q14" s="225"/>
    </row>
    <row r="15" spans="1:17" ht="18.75" x14ac:dyDescent="0.3">
      <c r="A15" s="187" t="s">
        <v>129</v>
      </c>
      <c r="B15" s="195" t="s">
        <v>185</v>
      </c>
      <c r="C15" s="196"/>
      <c r="D15" s="183"/>
      <c r="E15" s="194"/>
      <c r="F15" s="194"/>
      <c r="G15" s="196"/>
      <c r="H15" s="194"/>
      <c r="I15" s="194"/>
      <c r="J15" s="127"/>
      <c r="K15" s="126"/>
      <c r="L15" s="181"/>
      <c r="M15" s="117"/>
      <c r="N15" s="118"/>
      <c r="Q15" s="225"/>
    </row>
    <row r="16" spans="1:17" ht="56.25" x14ac:dyDescent="0.3">
      <c r="A16" s="197" t="s">
        <v>262</v>
      </c>
      <c r="B16" s="192" t="s">
        <v>693</v>
      </c>
      <c r="C16" s="198" t="s">
        <v>494</v>
      </c>
      <c r="D16" s="183"/>
      <c r="E16" s="194"/>
      <c r="F16" s="194"/>
      <c r="G16" s="194"/>
      <c r="H16" s="194"/>
      <c r="I16" s="194"/>
      <c r="J16" s="129" t="s">
        <v>494</v>
      </c>
      <c r="K16" s="130" t="s">
        <v>619</v>
      </c>
      <c r="L16" s="122"/>
      <c r="M16" s="110"/>
      <c r="N16" s="107"/>
      <c r="Q16" s="226" t="s">
        <v>754</v>
      </c>
    </row>
    <row r="17" spans="1:17" ht="39" x14ac:dyDescent="0.3">
      <c r="A17" s="188" t="s">
        <v>297</v>
      </c>
      <c r="B17" s="199" t="s">
        <v>107</v>
      </c>
      <c r="C17" s="198"/>
      <c r="D17" s="183"/>
      <c r="E17" s="194"/>
      <c r="F17" s="194"/>
      <c r="G17" s="200"/>
      <c r="H17" s="194"/>
      <c r="I17" s="194"/>
      <c r="J17" s="129"/>
      <c r="K17" s="131"/>
      <c r="L17" s="132"/>
      <c r="M17" s="133"/>
      <c r="N17" s="134"/>
      <c r="Q17" s="225"/>
    </row>
    <row r="18" spans="1:17" ht="19.5" x14ac:dyDescent="0.3">
      <c r="A18" s="201">
        <v>1</v>
      </c>
      <c r="B18" s="202" t="s">
        <v>211</v>
      </c>
      <c r="C18" s="183"/>
      <c r="D18" s="183"/>
      <c r="E18" s="194"/>
      <c r="F18" s="194"/>
      <c r="G18" s="183"/>
      <c r="H18" s="194"/>
      <c r="I18" s="194"/>
      <c r="J18" s="125"/>
      <c r="K18" s="126"/>
      <c r="L18" s="181"/>
      <c r="M18" s="117"/>
      <c r="N18" s="118"/>
      <c r="Q18" s="225"/>
    </row>
    <row r="19" spans="1:17" ht="37.5" x14ac:dyDescent="0.3">
      <c r="A19" s="191" t="s">
        <v>129</v>
      </c>
      <c r="B19" s="203" t="s">
        <v>696</v>
      </c>
      <c r="C19" s="197" t="s">
        <v>36</v>
      </c>
      <c r="D19" s="183"/>
      <c r="E19" s="194"/>
      <c r="F19" s="194"/>
      <c r="G19" s="193"/>
      <c r="H19" s="194"/>
      <c r="I19" s="194"/>
      <c r="J19" s="128" t="s">
        <v>36</v>
      </c>
      <c r="K19" s="120" t="s">
        <v>591</v>
      </c>
      <c r="L19" s="122"/>
      <c r="M19" s="110"/>
      <c r="N19" s="107"/>
      <c r="Q19" s="226" t="s">
        <v>747</v>
      </c>
    </row>
    <row r="20" spans="1:17" ht="18.75" x14ac:dyDescent="0.3">
      <c r="A20" s="190">
        <v>2</v>
      </c>
      <c r="B20" s="205" t="s">
        <v>216</v>
      </c>
      <c r="C20" s="183"/>
      <c r="D20" s="183"/>
      <c r="E20" s="194"/>
      <c r="F20" s="194"/>
      <c r="G20" s="183"/>
      <c r="H20" s="194"/>
      <c r="I20" s="194"/>
      <c r="J20" s="125"/>
      <c r="K20" s="126"/>
      <c r="L20" s="181"/>
      <c r="M20" s="117"/>
      <c r="N20" s="118"/>
      <c r="Q20" s="225"/>
    </row>
    <row r="21" spans="1:17" s="1" customFormat="1" ht="18.75" x14ac:dyDescent="0.3">
      <c r="A21" s="190"/>
      <c r="B21" s="206" t="s">
        <v>779</v>
      </c>
      <c r="C21" s="223"/>
      <c r="D21" s="223"/>
      <c r="E21" s="194"/>
      <c r="F21" s="194"/>
      <c r="G21" s="223"/>
      <c r="H21" s="194"/>
      <c r="I21" s="194"/>
      <c r="J21" s="125"/>
      <c r="K21" s="126"/>
      <c r="L21" s="222"/>
      <c r="M21" s="117"/>
      <c r="N21" s="118"/>
      <c r="Q21" s="225"/>
    </row>
    <row r="22" spans="1:17" s="257" customFormat="1" ht="56.25" x14ac:dyDescent="0.3">
      <c r="A22" s="249" t="s">
        <v>130</v>
      </c>
      <c r="B22" s="250" t="s">
        <v>697</v>
      </c>
      <c r="C22" s="251" t="s">
        <v>320</v>
      </c>
      <c r="D22" s="252"/>
      <c r="E22" s="253"/>
      <c r="F22" s="253"/>
      <c r="G22" s="254"/>
      <c r="H22" s="253"/>
      <c r="I22" s="253"/>
      <c r="J22" s="255" t="s">
        <v>320</v>
      </c>
      <c r="K22" s="256" t="s">
        <v>645</v>
      </c>
      <c r="L22" s="234"/>
      <c r="M22" s="235"/>
      <c r="N22" s="232"/>
      <c r="Q22" s="261" t="s">
        <v>783</v>
      </c>
    </row>
    <row r="23" spans="1:17" ht="18.75" x14ac:dyDescent="0.3">
      <c r="A23" s="185" t="s">
        <v>132</v>
      </c>
      <c r="B23" s="186" t="s">
        <v>105</v>
      </c>
      <c r="C23" s="193"/>
      <c r="D23" s="183"/>
      <c r="E23" s="194"/>
      <c r="F23" s="194"/>
      <c r="G23" s="193"/>
      <c r="H23" s="194"/>
      <c r="I23" s="194"/>
      <c r="J23" s="121"/>
      <c r="K23" s="120"/>
      <c r="L23" s="122"/>
      <c r="M23" s="110"/>
      <c r="N23" s="107"/>
      <c r="Q23" s="225"/>
    </row>
    <row r="24" spans="1:17" ht="39" x14ac:dyDescent="0.3">
      <c r="A24" s="188" t="s">
        <v>133</v>
      </c>
      <c r="B24" s="202" t="s">
        <v>107</v>
      </c>
      <c r="C24" s="193"/>
      <c r="D24" s="183"/>
      <c r="E24" s="194"/>
      <c r="F24" s="194"/>
      <c r="G24" s="193"/>
      <c r="H24" s="194"/>
      <c r="I24" s="194"/>
      <c r="J24" s="121"/>
      <c r="K24" s="120"/>
      <c r="L24" s="122"/>
      <c r="M24" s="110"/>
      <c r="N24" s="107"/>
      <c r="Q24" s="225"/>
    </row>
    <row r="25" spans="1:17" ht="37.5" x14ac:dyDescent="0.3">
      <c r="A25" s="207">
        <v>1</v>
      </c>
      <c r="B25" s="195" t="s">
        <v>181</v>
      </c>
      <c r="C25" s="196"/>
      <c r="D25" s="183"/>
      <c r="E25" s="194"/>
      <c r="F25" s="194"/>
      <c r="G25" s="196"/>
      <c r="H25" s="194"/>
      <c r="I25" s="194"/>
      <c r="J25" s="127"/>
      <c r="K25" s="126"/>
      <c r="L25" s="181"/>
      <c r="M25" s="117"/>
      <c r="N25" s="118"/>
      <c r="Q25" s="225"/>
    </row>
    <row r="26" spans="1:17" ht="19.5" x14ac:dyDescent="0.35">
      <c r="A26" s="208" t="s">
        <v>129</v>
      </c>
      <c r="B26" s="202" t="s">
        <v>53</v>
      </c>
      <c r="C26" s="209"/>
      <c r="D26" s="183"/>
      <c r="E26" s="194"/>
      <c r="F26" s="194"/>
      <c r="G26" s="209"/>
      <c r="H26" s="194"/>
      <c r="I26" s="194"/>
      <c r="J26" s="138"/>
      <c r="K26" s="139"/>
      <c r="L26" s="140"/>
      <c r="M26" s="141"/>
      <c r="N26" s="142"/>
      <c r="Q26" s="225"/>
    </row>
    <row r="27" spans="1:17" s="257" customFormat="1" ht="75" x14ac:dyDescent="0.25">
      <c r="A27" s="258" t="s">
        <v>262</v>
      </c>
      <c r="B27" s="250" t="s">
        <v>653</v>
      </c>
      <c r="C27" s="259" t="s">
        <v>493</v>
      </c>
      <c r="D27" s="252"/>
      <c r="E27" s="253"/>
      <c r="F27" s="253"/>
      <c r="G27" s="253"/>
      <c r="H27" s="253"/>
      <c r="I27" s="253"/>
      <c r="J27" s="260" t="s">
        <v>493</v>
      </c>
      <c r="K27" s="229" t="s">
        <v>620</v>
      </c>
      <c r="L27" s="231" t="s">
        <v>8</v>
      </c>
      <c r="M27" s="237"/>
      <c r="N27" s="238"/>
      <c r="Q27" s="261" t="s">
        <v>783</v>
      </c>
    </row>
    <row r="28" spans="1:17" ht="37.5" x14ac:dyDescent="0.25">
      <c r="A28" s="197" t="s">
        <v>263</v>
      </c>
      <c r="B28" s="206" t="s">
        <v>654</v>
      </c>
      <c r="C28" s="198" t="s">
        <v>305</v>
      </c>
      <c r="D28" s="183"/>
      <c r="E28" s="194"/>
      <c r="F28" s="194"/>
      <c r="G28" s="194"/>
      <c r="H28" s="194"/>
      <c r="I28" s="194"/>
      <c r="J28" s="129" t="s">
        <v>305</v>
      </c>
      <c r="K28" s="123" t="s">
        <v>621</v>
      </c>
      <c r="L28" s="143"/>
      <c r="M28" s="144"/>
      <c r="N28" s="145"/>
      <c r="Q28" s="226" t="s">
        <v>754</v>
      </c>
    </row>
    <row r="29" spans="1:17" s="257" customFormat="1" ht="37.5" x14ac:dyDescent="0.25">
      <c r="A29" s="258" t="s">
        <v>264</v>
      </c>
      <c r="B29" s="262" t="s">
        <v>655</v>
      </c>
      <c r="C29" s="259" t="s">
        <v>492</v>
      </c>
      <c r="D29" s="252"/>
      <c r="E29" s="253"/>
      <c r="F29" s="253"/>
      <c r="G29" s="253"/>
      <c r="H29" s="253"/>
      <c r="I29" s="253"/>
      <c r="J29" s="260" t="s">
        <v>492</v>
      </c>
      <c r="K29" s="233" t="s">
        <v>622</v>
      </c>
      <c r="L29" s="234" t="s">
        <v>8</v>
      </c>
      <c r="M29" s="237"/>
      <c r="N29" s="238"/>
      <c r="Q29" s="261" t="s">
        <v>783</v>
      </c>
    </row>
    <row r="30" spans="1:17" ht="44.25" customHeight="1" x14ac:dyDescent="0.3">
      <c r="A30" s="197" t="s">
        <v>265</v>
      </c>
      <c r="B30" s="160" t="s">
        <v>656</v>
      </c>
      <c r="C30" s="194" t="s">
        <v>38</v>
      </c>
      <c r="D30" s="183"/>
      <c r="E30" s="194"/>
      <c r="F30" s="194"/>
      <c r="G30" s="194"/>
      <c r="H30" s="194"/>
      <c r="I30" s="194"/>
      <c r="J30" s="124" t="s">
        <v>38</v>
      </c>
      <c r="K30" s="120" t="s">
        <v>624</v>
      </c>
      <c r="L30" s="122" t="s">
        <v>8</v>
      </c>
      <c r="M30" s="110"/>
      <c r="N30" s="107"/>
      <c r="Q30" s="226" t="s">
        <v>754</v>
      </c>
    </row>
    <row r="31" spans="1:17" ht="37.5" x14ac:dyDescent="0.3">
      <c r="A31" s="197" t="s">
        <v>266</v>
      </c>
      <c r="B31" s="206" t="s">
        <v>694</v>
      </c>
      <c r="C31" s="200" t="s">
        <v>201</v>
      </c>
      <c r="D31" s="183"/>
      <c r="E31" s="194"/>
      <c r="F31" s="194"/>
      <c r="G31" s="194"/>
      <c r="H31" s="194"/>
      <c r="I31" s="194"/>
      <c r="J31" s="146" t="s">
        <v>201</v>
      </c>
      <c r="K31" s="120" t="s">
        <v>623</v>
      </c>
      <c r="L31" s="122" t="s">
        <v>8</v>
      </c>
      <c r="M31" s="110"/>
      <c r="N31" s="107"/>
      <c r="Q31" s="226" t="s">
        <v>754</v>
      </c>
    </row>
    <row r="32" spans="1:17" s="257" customFormat="1" ht="37.5" x14ac:dyDescent="0.3">
      <c r="A32" s="258" t="s">
        <v>330</v>
      </c>
      <c r="B32" s="262" t="s">
        <v>657</v>
      </c>
      <c r="C32" s="253" t="s">
        <v>34</v>
      </c>
      <c r="D32" s="252"/>
      <c r="E32" s="253"/>
      <c r="F32" s="253"/>
      <c r="G32" s="254"/>
      <c r="H32" s="253"/>
      <c r="I32" s="253"/>
      <c r="J32" s="230" t="s">
        <v>34</v>
      </c>
      <c r="K32" s="221"/>
      <c r="L32" s="234" t="s">
        <v>8</v>
      </c>
      <c r="M32" s="235"/>
      <c r="N32" s="232"/>
      <c r="Q32" s="261" t="s">
        <v>783</v>
      </c>
    </row>
    <row r="33" spans="1:17" s="257" customFormat="1" ht="37.5" x14ac:dyDescent="0.3">
      <c r="A33" s="258" t="s">
        <v>267</v>
      </c>
      <c r="B33" s="262" t="s">
        <v>658</v>
      </c>
      <c r="C33" s="253" t="s">
        <v>38</v>
      </c>
      <c r="D33" s="252"/>
      <c r="E33" s="253"/>
      <c r="F33" s="253"/>
      <c r="G33" s="253"/>
      <c r="H33" s="253"/>
      <c r="I33" s="253"/>
      <c r="J33" s="230" t="s">
        <v>38</v>
      </c>
      <c r="K33" s="233" t="s">
        <v>625</v>
      </c>
      <c r="L33" s="234" t="s">
        <v>8</v>
      </c>
      <c r="M33" s="235"/>
      <c r="N33" s="232"/>
      <c r="Q33" s="261" t="s">
        <v>783</v>
      </c>
    </row>
    <row r="34" spans="1:17" s="257" customFormat="1" ht="37.5" x14ac:dyDescent="0.3">
      <c r="A34" s="258" t="s">
        <v>331</v>
      </c>
      <c r="B34" s="250" t="s">
        <v>659</v>
      </c>
      <c r="C34" s="263" t="s">
        <v>190</v>
      </c>
      <c r="D34" s="252"/>
      <c r="E34" s="253"/>
      <c r="F34" s="253"/>
      <c r="G34" s="253"/>
      <c r="H34" s="253"/>
      <c r="I34" s="253"/>
      <c r="J34" s="236" t="s">
        <v>190</v>
      </c>
      <c r="K34" s="264" t="s">
        <v>626</v>
      </c>
      <c r="L34" s="234"/>
      <c r="M34" s="235"/>
      <c r="N34" s="232"/>
      <c r="Q34" s="261" t="s">
        <v>783</v>
      </c>
    </row>
    <row r="35" spans="1:17" s="257" customFormat="1" ht="37.5" x14ac:dyDescent="0.3">
      <c r="A35" s="258" t="s">
        <v>268</v>
      </c>
      <c r="B35" s="262" t="s">
        <v>660</v>
      </c>
      <c r="C35" s="263" t="s">
        <v>190</v>
      </c>
      <c r="D35" s="252"/>
      <c r="E35" s="253"/>
      <c r="F35" s="253"/>
      <c r="G35" s="254"/>
      <c r="H35" s="253"/>
      <c r="I35" s="253"/>
      <c r="J35" s="236" t="s">
        <v>190</v>
      </c>
      <c r="K35" s="221"/>
      <c r="L35" s="234"/>
      <c r="M35" s="235"/>
      <c r="N35" s="232"/>
      <c r="Q35" s="261" t="s">
        <v>783</v>
      </c>
    </row>
    <row r="36" spans="1:17" ht="37.5" x14ac:dyDescent="0.3">
      <c r="A36" s="197" t="s">
        <v>332</v>
      </c>
      <c r="B36" s="160" t="s">
        <v>661</v>
      </c>
      <c r="C36" s="204" t="s">
        <v>495</v>
      </c>
      <c r="D36" s="183"/>
      <c r="E36" s="194"/>
      <c r="F36" s="194"/>
      <c r="G36" s="193"/>
      <c r="H36" s="194"/>
      <c r="I36" s="194"/>
      <c r="J36" s="135" t="s">
        <v>495</v>
      </c>
      <c r="K36" s="120"/>
      <c r="L36" s="122"/>
      <c r="M36" s="110"/>
      <c r="N36" s="107"/>
      <c r="Q36" s="226" t="s">
        <v>754</v>
      </c>
    </row>
    <row r="37" spans="1:17" ht="39.75" customHeight="1" x14ac:dyDescent="0.25">
      <c r="A37" s="197" t="s">
        <v>269</v>
      </c>
      <c r="B37" s="160" t="s">
        <v>312</v>
      </c>
      <c r="C37" s="198" t="s">
        <v>313</v>
      </c>
      <c r="D37" s="183"/>
      <c r="E37" s="194"/>
      <c r="F37" s="194"/>
      <c r="G37" s="194"/>
      <c r="H37" s="194"/>
      <c r="I37" s="194"/>
      <c r="J37" s="129" t="s">
        <v>313</v>
      </c>
      <c r="K37" s="123" t="s">
        <v>627</v>
      </c>
      <c r="L37" s="143"/>
      <c r="M37" s="144"/>
      <c r="N37" s="145"/>
      <c r="Q37" s="226" t="s">
        <v>743</v>
      </c>
    </row>
    <row r="38" spans="1:17" ht="40.5" customHeight="1" x14ac:dyDescent="0.25">
      <c r="A38" s="197" t="s">
        <v>270</v>
      </c>
      <c r="B38" s="160" t="s">
        <v>316</v>
      </c>
      <c r="C38" s="198" t="s">
        <v>498</v>
      </c>
      <c r="D38" s="183"/>
      <c r="E38" s="194"/>
      <c r="F38" s="194"/>
      <c r="G38" s="194"/>
      <c r="H38" s="194"/>
      <c r="I38" s="194"/>
      <c r="J38" s="129" t="s">
        <v>498</v>
      </c>
      <c r="K38" s="123" t="s">
        <v>628</v>
      </c>
      <c r="L38" s="143"/>
      <c r="M38" s="144"/>
      <c r="N38" s="145"/>
      <c r="Q38" s="226" t="s">
        <v>742</v>
      </c>
    </row>
    <row r="39" spans="1:17" ht="37.5" x14ac:dyDescent="0.25">
      <c r="A39" s="197" t="s">
        <v>271</v>
      </c>
      <c r="B39" s="160" t="s">
        <v>711</v>
      </c>
      <c r="C39" s="198" t="s">
        <v>713</v>
      </c>
      <c r="D39" s="183"/>
      <c r="E39" s="194"/>
      <c r="F39" s="194"/>
      <c r="G39" s="194"/>
      <c r="H39" s="194"/>
      <c r="I39" s="194"/>
      <c r="J39" s="129" t="s">
        <v>713</v>
      </c>
      <c r="K39" s="123" t="s">
        <v>727</v>
      </c>
      <c r="L39" s="143"/>
      <c r="M39" s="144"/>
      <c r="N39" s="145"/>
      <c r="Q39" s="226" t="s">
        <v>748</v>
      </c>
    </row>
    <row r="40" spans="1:17" ht="18.75" x14ac:dyDescent="0.25">
      <c r="A40" s="197" t="s">
        <v>712</v>
      </c>
      <c r="B40" s="160" t="s">
        <v>708</v>
      </c>
      <c r="C40" s="198" t="s">
        <v>255</v>
      </c>
      <c r="D40" s="183"/>
      <c r="E40" s="194"/>
      <c r="F40" s="194"/>
      <c r="G40" s="194"/>
      <c r="H40" s="194"/>
      <c r="I40" s="194"/>
      <c r="J40" s="129" t="s">
        <v>255</v>
      </c>
      <c r="K40" s="123"/>
      <c r="L40" s="143" t="s">
        <v>8</v>
      </c>
      <c r="M40" s="144"/>
      <c r="N40" s="145"/>
      <c r="Q40" s="226"/>
    </row>
    <row r="41" spans="1:17" ht="19.5" x14ac:dyDescent="0.35">
      <c r="A41" s="208" t="s">
        <v>145</v>
      </c>
      <c r="B41" s="202" t="s">
        <v>109</v>
      </c>
      <c r="C41" s="209"/>
      <c r="D41" s="183"/>
      <c r="E41" s="194"/>
      <c r="F41" s="194"/>
      <c r="G41" s="209"/>
      <c r="H41" s="194"/>
      <c r="I41" s="194"/>
      <c r="J41" s="138"/>
      <c r="K41" s="139"/>
      <c r="L41" s="140"/>
      <c r="M41" s="141"/>
      <c r="N41" s="142"/>
      <c r="Q41" s="225"/>
    </row>
    <row r="42" spans="1:17" ht="18.75" x14ac:dyDescent="0.3">
      <c r="A42" s="197" t="s">
        <v>333</v>
      </c>
      <c r="B42" s="203" t="s">
        <v>662</v>
      </c>
      <c r="C42" s="194" t="s">
        <v>55</v>
      </c>
      <c r="D42" s="183"/>
      <c r="E42" s="194"/>
      <c r="F42" s="194"/>
      <c r="G42" s="194"/>
      <c r="H42" s="194"/>
      <c r="I42" s="194"/>
      <c r="J42" s="124" t="s">
        <v>55</v>
      </c>
      <c r="K42" s="120" t="s">
        <v>629</v>
      </c>
      <c r="L42" s="122" t="s">
        <v>9</v>
      </c>
      <c r="M42" s="110"/>
      <c r="N42" s="107"/>
      <c r="Q42" s="225"/>
    </row>
    <row r="43" spans="1:17" ht="37.5" x14ac:dyDescent="0.3">
      <c r="A43" s="197" t="s">
        <v>334</v>
      </c>
      <c r="B43" s="206" t="s">
        <v>317</v>
      </c>
      <c r="C43" s="210" t="s">
        <v>226</v>
      </c>
      <c r="D43" s="183"/>
      <c r="E43" s="194"/>
      <c r="F43" s="194"/>
      <c r="G43" s="194"/>
      <c r="H43" s="194"/>
      <c r="I43" s="194"/>
      <c r="J43" s="148" t="s">
        <v>226</v>
      </c>
      <c r="K43" s="147" t="s">
        <v>630</v>
      </c>
      <c r="L43" s="149"/>
      <c r="M43" s="150"/>
      <c r="N43" s="151"/>
      <c r="Q43" s="226" t="s">
        <v>741</v>
      </c>
    </row>
    <row r="44" spans="1:17" ht="19.5" x14ac:dyDescent="0.35">
      <c r="A44" s="208" t="s">
        <v>182</v>
      </c>
      <c r="B44" s="211" t="s">
        <v>260</v>
      </c>
      <c r="C44" s="212"/>
      <c r="D44" s="183"/>
      <c r="E44" s="194"/>
      <c r="F44" s="194"/>
      <c r="G44" s="213"/>
      <c r="H44" s="194"/>
      <c r="I44" s="194"/>
      <c r="J44" s="152"/>
      <c r="K44" s="153"/>
      <c r="L44" s="154"/>
      <c r="M44" s="155"/>
      <c r="N44" s="156"/>
      <c r="Q44" s="225"/>
    </row>
    <row r="45" spans="1:17" ht="37.5" x14ac:dyDescent="0.3">
      <c r="A45" s="197" t="s">
        <v>335</v>
      </c>
      <c r="B45" s="160" t="s">
        <v>755</v>
      </c>
      <c r="C45" s="198" t="s">
        <v>255</v>
      </c>
      <c r="D45" s="183"/>
      <c r="E45" s="194"/>
      <c r="F45" s="194"/>
      <c r="G45" s="193"/>
      <c r="H45" s="194"/>
      <c r="I45" s="194"/>
      <c r="J45" s="129" t="s">
        <v>255</v>
      </c>
      <c r="K45" s="147"/>
      <c r="L45" s="149"/>
      <c r="M45" s="150"/>
      <c r="N45" s="151"/>
      <c r="Q45" s="226" t="s">
        <v>754</v>
      </c>
    </row>
    <row r="46" spans="1:17" ht="18.75" x14ac:dyDescent="0.3">
      <c r="A46" s="197" t="s">
        <v>336</v>
      </c>
      <c r="B46" s="160" t="s">
        <v>299</v>
      </c>
      <c r="C46" s="210" t="s">
        <v>226</v>
      </c>
      <c r="D46" s="183"/>
      <c r="E46" s="194"/>
      <c r="F46" s="194"/>
      <c r="G46" s="193"/>
      <c r="H46" s="194"/>
      <c r="I46" s="194"/>
      <c r="J46" s="148" t="s">
        <v>226</v>
      </c>
      <c r="K46" s="147" t="s">
        <v>558</v>
      </c>
      <c r="L46" s="149"/>
      <c r="M46" s="150" t="s">
        <v>538</v>
      </c>
      <c r="N46" s="151"/>
      <c r="Q46" s="225"/>
    </row>
    <row r="47" spans="1:17" ht="19.5" x14ac:dyDescent="0.3">
      <c r="A47" s="208" t="s">
        <v>199</v>
      </c>
      <c r="B47" s="202" t="s">
        <v>110</v>
      </c>
      <c r="C47" s="196"/>
      <c r="D47" s="183"/>
      <c r="E47" s="194"/>
      <c r="F47" s="194"/>
      <c r="G47" s="209"/>
      <c r="H47" s="194"/>
      <c r="I47" s="194"/>
      <c r="J47" s="127"/>
      <c r="K47" s="126"/>
      <c r="L47" s="181"/>
      <c r="M47" s="117"/>
      <c r="N47" s="118"/>
      <c r="Q47" s="225"/>
    </row>
    <row r="48" spans="1:17" ht="18.75" x14ac:dyDescent="0.3">
      <c r="A48" s="197" t="s">
        <v>272</v>
      </c>
      <c r="B48" s="203" t="s">
        <v>663</v>
      </c>
      <c r="C48" s="193" t="s">
        <v>36</v>
      </c>
      <c r="D48" s="183"/>
      <c r="E48" s="194"/>
      <c r="F48" s="194"/>
      <c r="G48" s="194"/>
      <c r="H48" s="194"/>
      <c r="I48" s="194"/>
      <c r="J48" s="121" t="s">
        <v>36</v>
      </c>
      <c r="K48" s="120" t="s">
        <v>559</v>
      </c>
      <c r="L48" s="143" t="s">
        <v>13</v>
      </c>
      <c r="M48" s="110"/>
      <c r="N48" s="107"/>
      <c r="Q48" s="225" t="s">
        <v>751</v>
      </c>
    </row>
    <row r="49" spans="1:17" ht="19.5" x14ac:dyDescent="0.25">
      <c r="A49" s="208" t="s">
        <v>273</v>
      </c>
      <c r="B49" s="202" t="s">
        <v>108</v>
      </c>
      <c r="C49" s="196"/>
      <c r="D49" s="183"/>
      <c r="E49" s="194"/>
      <c r="F49" s="194"/>
      <c r="G49" s="209"/>
      <c r="H49" s="194"/>
      <c r="I49" s="194"/>
      <c r="J49" s="127"/>
      <c r="K49" s="136"/>
      <c r="L49" s="181"/>
      <c r="M49" s="157"/>
      <c r="N49" s="158"/>
      <c r="Q49" s="225"/>
    </row>
    <row r="50" spans="1:17" ht="18.75" x14ac:dyDescent="0.3">
      <c r="A50" s="197" t="s">
        <v>337</v>
      </c>
      <c r="B50" s="203" t="s">
        <v>664</v>
      </c>
      <c r="C50" s="194" t="s">
        <v>47</v>
      </c>
      <c r="D50" s="183"/>
      <c r="E50" s="194"/>
      <c r="F50" s="194"/>
      <c r="G50" s="194"/>
      <c r="H50" s="194"/>
      <c r="I50" s="194"/>
      <c r="J50" s="124" t="s">
        <v>47</v>
      </c>
      <c r="K50" s="120" t="s">
        <v>563</v>
      </c>
      <c r="L50" s="122" t="s">
        <v>14</v>
      </c>
      <c r="M50" s="110" t="s">
        <v>556</v>
      </c>
      <c r="N50" s="107"/>
      <c r="Q50" s="225"/>
    </row>
    <row r="51" spans="1:17" ht="18.75" x14ac:dyDescent="0.25">
      <c r="A51" s="197" t="s">
        <v>274</v>
      </c>
      <c r="B51" s="160" t="s">
        <v>665</v>
      </c>
      <c r="C51" s="193" t="s">
        <v>32</v>
      </c>
      <c r="D51" s="183"/>
      <c r="E51" s="194"/>
      <c r="F51" s="194"/>
      <c r="G51" s="194"/>
      <c r="H51" s="194"/>
      <c r="I51" s="194"/>
      <c r="J51" s="121" t="s">
        <v>32</v>
      </c>
      <c r="K51" s="159" t="s">
        <v>561</v>
      </c>
      <c r="L51" s="122" t="s">
        <v>14</v>
      </c>
      <c r="M51" s="159" t="s">
        <v>160</v>
      </c>
      <c r="N51" s="107"/>
      <c r="Q51" s="225"/>
    </row>
    <row r="52" spans="1:17" ht="37.5" x14ac:dyDescent="0.25">
      <c r="A52" s="197" t="s">
        <v>338</v>
      </c>
      <c r="B52" s="192" t="s">
        <v>666</v>
      </c>
      <c r="C52" s="193" t="s">
        <v>207</v>
      </c>
      <c r="D52" s="183"/>
      <c r="E52" s="194"/>
      <c r="F52" s="194"/>
      <c r="G52" s="193"/>
      <c r="H52" s="194"/>
      <c r="I52" s="194"/>
      <c r="J52" s="121" t="s">
        <v>207</v>
      </c>
      <c r="K52" s="159" t="s">
        <v>560</v>
      </c>
      <c r="L52" s="122" t="s">
        <v>14</v>
      </c>
      <c r="M52" s="159" t="s">
        <v>161</v>
      </c>
      <c r="N52" s="107"/>
      <c r="Q52" s="226" t="s">
        <v>746</v>
      </c>
    </row>
    <row r="53" spans="1:17" ht="18.75" x14ac:dyDescent="0.3">
      <c r="A53" s="197" t="s">
        <v>339</v>
      </c>
      <c r="B53" s="160" t="s">
        <v>307</v>
      </c>
      <c r="C53" s="194" t="s">
        <v>32</v>
      </c>
      <c r="D53" s="183"/>
      <c r="E53" s="194"/>
      <c r="F53" s="194"/>
      <c r="G53" s="193"/>
      <c r="H53" s="194"/>
      <c r="I53" s="194"/>
      <c r="J53" s="124" t="s">
        <v>32</v>
      </c>
      <c r="K53" s="120" t="s">
        <v>562</v>
      </c>
      <c r="L53" s="122"/>
      <c r="M53" s="110" t="s">
        <v>533</v>
      </c>
      <c r="N53" s="107"/>
      <c r="Q53" s="226" t="s">
        <v>749</v>
      </c>
    </row>
    <row r="54" spans="1:17" ht="18.75" x14ac:dyDescent="0.3">
      <c r="A54" s="197" t="s">
        <v>340</v>
      </c>
      <c r="B54" s="160" t="s">
        <v>327</v>
      </c>
      <c r="C54" s="194" t="s">
        <v>42</v>
      </c>
      <c r="D54" s="183"/>
      <c r="E54" s="194"/>
      <c r="F54" s="194"/>
      <c r="G54" s="193"/>
      <c r="H54" s="194"/>
      <c r="I54" s="194"/>
      <c r="J54" s="124" t="s">
        <v>42</v>
      </c>
      <c r="K54" s="120" t="s">
        <v>595</v>
      </c>
      <c r="L54" s="122"/>
      <c r="M54" s="110" t="s">
        <v>507</v>
      </c>
      <c r="N54" s="107"/>
      <c r="Q54" s="225"/>
    </row>
    <row r="55" spans="1:17" ht="18.75" x14ac:dyDescent="0.3">
      <c r="A55" s="197" t="s">
        <v>341</v>
      </c>
      <c r="B55" s="160" t="s">
        <v>499</v>
      </c>
      <c r="C55" s="194" t="s">
        <v>47</v>
      </c>
      <c r="D55" s="183"/>
      <c r="E55" s="194"/>
      <c r="F55" s="194"/>
      <c r="G55" s="193"/>
      <c r="H55" s="194"/>
      <c r="I55" s="194"/>
      <c r="J55" s="124" t="s">
        <v>47</v>
      </c>
      <c r="K55" s="120" t="s">
        <v>729</v>
      </c>
      <c r="L55" s="122"/>
      <c r="M55" s="107" t="s">
        <v>547</v>
      </c>
      <c r="N55" s="107"/>
      <c r="Q55" s="225"/>
    </row>
    <row r="56" spans="1:17" ht="19.5" x14ac:dyDescent="0.25">
      <c r="A56" s="208" t="s">
        <v>275</v>
      </c>
      <c r="B56" s="202" t="s">
        <v>111</v>
      </c>
      <c r="C56" s="205"/>
      <c r="D56" s="183"/>
      <c r="E56" s="194"/>
      <c r="F56" s="194"/>
      <c r="G56" s="209"/>
      <c r="H56" s="194"/>
      <c r="I56" s="194"/>
      <c r="J56" s="136"/>
      <c r="K56" s="136"/>
      <c r="L56" s="161"/>
      <c r="M56" s="157"/>
      <c r="N56" s="158"/>
      <c r="Q56" s="225"/>
    </row>
    <row r="57" spans="1:17" ht="37.5" x14ac:dyDescent="0.25">
      <c r="A57" s="197" t="s">
        <v>276</v>
      </c>
      <c r="B57" s="206" t="s">
        <v>667</v>
      </c>
      <c r="C57" s="194" t="s">
        <v>35</v>
      </c>
      <c r="D57" s="183"/>
      <c r="E57" s="194"/>
      <c r="F57" s="194"/>
      <c r="G57" s="194"/>
      <c r="H57" s="194"/>
      <c r="I57" s="194"/>
      <c r="J57" s="124" t="s">
        <v>35</v>
      </c>
      <c r="K57" s="162" t="s">
        <v>564</v>
      </c>
      <c r="L57" s="122" t="s">
        <v>15</v>
      </c>
      <c r="M57" s="162" t="s">
        <v>162</v>
      </c>
      <c r="N57" s="107"/>
      <c r="Q57" s="225"/>
    </row>
    <row r="58" spans="1:17" ht="18.75" x14ac:dyDescent="0.3">
      <c r="A58" s="197" t="s">
        <v>324</v>
      </c>
      <c r="B58" s="206" t="s">
        <v>385</v>
      </c>
      <c r="C58" s="194" t="s">
        <v>226</v>
      </c>
      <c r="D58" s="183"/>
      <c r="E58" s="194"/>
      <c r="F58" s="194"/>
      <c r="G58" s="194"/>
      <c r="H58" s="194"/>
      <c r="I58" s="194"/>
      <c r="J58" s="124" t="s">
        <v>226</v>
      </c>
      <c r="K58" s="120" t="s">
        <v>582</v>
      </c>
      <c r="L58" s="122"/>
      <c r="M58" s="110" t="s">
        <v>539</v>
      </c>
      <c r="N58" s="107"/>
      <c r="Q58" s="225"/>
    </row>
    <row r="59" spans="1:17" ht="37.5" x14ac:dyDescent="0.3">
      <c r="A59" s="197" t="s">
        <v>277</v>
      </c>
      <c r="B59" s="206" t="s">
        <v>384</v>
      </c>
      <c r="C59" s="194" t="s">
        <v>207</v>
      </c>
      <c r="D59" s="183"/>
      <c r="E59" s="194"/>
      <c r="F59" s="194"/>
      <c r="G59" s="194"/>
      <c r="H59" s="194"/>
      <c r="I59" s="194"/>
      <c r="J59" s="124" t="s">
        <v>207</v>
      </c>
      <c r="K59" s="120" t="s">
        <v>596</v>
      </c>
      <c r="L59" s="122"/>
      <c r="M59" s="110"/>
      <c r="N59" s="107"/>
      <c r="Q59" s="226" t="s">
        <v>746</v>
      </c>
    </row>
    <row r="60" spans="1:17" ht="19.5" x14ac:dyDescent="0.25">
      <c r="A60" s="208" t="s">
        <v>278</v>
      </c>
      <c r="B60" s="202" t="s">
        <v>112</v>
      </c>
      <c r="C60" s="205"/>
      <c r="D60" s="183"/>
      <c r="E60" s="194"/>
      <c r="F60" s="194"/>
      <c r="G60" s="209"/>
      <c r="H60" s="194"/>
      <c r="I60" s="194"/>
      <c r="J60" s="136"/>
      <c r="K60" s="136"/>
      <c r="L60" s="161"/>
      <c r="M60" s="157"/>
      <c r="N60" s="158"/>
      <c r="Q60" s="225"/>
    </row>
    <row r="61" spans="1:17" ht="18.75" x14ac:dyDescent="0.25">
      <c r="A61" s="197" t="s">
        <v>279</v>
      </c>
      <c r="B61" s="160" t="s">
        <v>668</v>
      </c>
      <c r="C61" s="194" t="s">
        <v>38</v>
      </c>
      <c r="D61" s="183"/>
      <c r="E61" s="194"/>
      <c r="F61" s="194"/>
      <c r="G61" s="194"/>
      <c r="H61" s="194"/>
      <c r="I61" s="194"/>
      <c r="J61" s="124" t="s">
        <v>38</v>
      </c>
      <c r="K61" s="162" t="s">
        <v>637</v>
      </c>
      <c r="L61" s="122" t="s">
        <v>18</v>
      </c>
      <c r="M61" s="162" t="s">
        <v>173</v>
      </c>
      <c r="N61" s="107"/>
      <c r="Q61" s="225"/>
    </row>
    <row r="62" spans="1:17" ht="18.75" x14ac:dyDescent="0.25">
      <c r="A62" s="197" t="s">
        <v>342</v>
      </c>
      <c r="B62" s="160" t="s">
        <v>669</v>
      </c>
      <c r="C62" s="194" t="s">
        <v>44</v>
      </c>
      <c r="D62" s="183"/>
      <c r="E62" s="194"/>
      <c r="F62" s="194"/>
      <c r="G62" s="194"/>
      <c r="H62" s="194"/>
      <c r="I62" s="194"/>
      <c r="J62" s="124" t="s">
        <v>44</v>
      </c>
      <c r="K62" s="162" t="s">
        <v>638</v>
      </c>
      <c r="L62" s="122" t="s">
        <v>18</v>
      </c>
      <c r="M62" s="162" t="s">
        <v>508</v>
      </c>
      <c r="N62" s="107"/>
      <c r="Q62" s="225"/>
    </row>
    <row r="63" spans="1:17" ht="18.75" x14ac:dyDescent="0.3">
      <c r="A63" s="197" t="s">
        <v>343</v>
      </c>
      <c r="B63" s="160" t="s">
        <v>315</v>
      </c>
      <c r="C63" s="194" t="s">
        <v>32</v>
      </c>
      <c r="D63" s="183"/>
      <c r="E63" s="194"/>
      <c r="F63" s="194"/>
      <c r="G63" s="194"/>
      <c r="H63" s="194"/>
      <c r="I63" s="194"/>
      <c r="J63" s="124" t="s">
        <v>32</v>
      </c>
      <c r="K63" s="120" t="s">
        <v>609</v>
      </c>
      <c r="L63" s="122"/>
      <c r="M63" s="110" t="s">
        <v>536</v>
      </c>
      <c r="N63" s="107"/>
      <c r="Q63" s="225"/>
    </row>
    <row r="64" spans="1:17" ht="18.75" x14ac:dyDescent="0.25">
      <c r="A64" s="197" t="s">
        <v>344</v>
      </c>
      <c r="B64" s="160" t="s">
        <v>314</v>
      </c>
      <c r="C64" s="194" t="s">
        <v>47</v>
      </c>
      <c r="D64" s="183"/>
      <c r="E64" s="194"/>
      <c r="F64" s="194"/>
      <c r="G64" s="194"/>
      <c r="H64" s="194"/>
      <c r="I64" s="194"/>
      <c r="J64" s="124" t="s">
        <v>47</v>
      </c>
      <c r="K64" s="162" t="s">
        <v>639</v>
      </c>
      <c r="L64" s="122"/>
      <c r="M64" s="162" t="s">
        <v>548</v>
      </c>
      <c r="N64" s="107"/>
      <c r="Q64" s="225"/>
    </row>
    <row r="65" spans="1:17" ht="18.75" x14ac:dyDescent="0.25">
      <c r="A65" s="197" t="s">
        <v>345</v>
      </c>
      <c r="B65" s="160" t="s">
        <v>670</v>
      </c>
      <c r="C65" s="194" t="s">
        <v>43</v>
      </c>
      <c r="D65" s="183"/>
      <c r="E65" s="194"/>
      <c r="F65" s="194"/>
      <c r="G65" s="194"/>
      <c r="H65" s="194"/>
      <c r="I65" s="194"/>
      <c r="J65" s="124" t="s">
        <v>43</v>
      </c>
      <c r="K65" s="162" t="s">
        <v>565</v>
      </c>
      <c r="L65" s="122" t="s">
        <v>18</v>
      </c>
      <c r="M65" s="162" t="s">
        <v>163</v>
      </c>
      <c r="N65" s="107"/>
      <c r="Q65" s="225"/>
    </row>
    <row r="66" spans="1:17" ht="18.75" x14ac:dyDescent="0.25">
      <c r="A66" s="207">
        <v>2</v>
      </c>
      <c r="B66" s="195" t="s">
        <v>197</v>
      </c>
      <c r="C66" s="203"/>
      <c r="D66" s="183"/>
      <c r="E66" s="194"/>
      <c r="F66" s="194"/>
      <c r="G66" s="196"/>
      <c r="H66" s="194"/>
      <c r="I66" s="194"/>
      <c r="J66" s="123"/>
      <c r="K66" s="123"/>
      <c r="L66" s="163"/>
      <c r="M66" s="144"/>
      <c r="N66" s="145"/>
      <c r="Q66" s="225"/>
    </row>
    <row r="67" spans="1:17" ht="44.25" customHeight="1" x14ac:dyDescent="0.25">
      <c r="A67" s="197" t="s">
        <v>130</v>
      </c>
      <c r="B67" s="160" t="s">
        <v>718</v>
      </c>
      <c r="C67" s="194" t="s">
        <v>36</v>
      </c>
      <c r="D67" s="183"/>
      <c r="E67" s="194"/>
      <c r="F67" s="194"/>
      <c r="G67" s="209"/>
      <c r="H67" s="194"/>
      <c r="I67" s="194"/>
      <c r="J67" s="124" t="s">
        <v>36</v>
      </c>
      <c r="K67" s="123" t="s">
        <v>590</v>
      </c>
      <c r="L67" s="163"/>
      <c r="M67" s="144"/>
      <c r="N67" s="145"/>
      <c r="Q67" s="226" t="s">
        <v>744</v>
      </c>
    </row>
    <row r="68" spans="1:17" ht="37.5" x14ac:dyDescent="0.3">
      <c r="A68" s="197" t="s">
        <v>131</v>
      </c>
      <c r="B68" s="160" t="s">
        <v>671</v>
      </c>
      <c r="C68" s="194" t="s">
        <v>34</v>
      </c>
      <c r="D68" s="183"/>
      <c r="E68" s="194"/>
      <c r="F68" s="194"/>
      <c r="G68" s="194"/>
      <c r="H68" s="194"/>
      <c r="I68" s="194"/>
      <c r="J68" s="124" t="s">
        <v>34</v>
      </c>
      <c r="K68" s="120" t="s">
        <v>594</v>
      </c>
      <c r="L68" s="122"/>
      <c r="M68" s="110"/>
      <c r="N68" s="107"/>
      <c r="Q68" s="226" t="s">
        <v>740</v>
      </c>
    </row>
    <row r="69" spans="1:17" ht="18.75" x14ac:dyDescent="0.3">
      <c r="A69" s="207">
        <v>3</v>
      </c>
      <c r="B69" s="195" t="s">
        <v>113</v>
      </c>
      <c r="C69" s="194"/>
      <c r="D69" s="183"/>
      <c r="E69" s="194"/>
      <c r="F69" s="194"/>
      <c r="G69" s="196"/>
      <c r="H69" s="194"/>
      <c r="I69" s="194"/>
      <c r="J69" s="124"/>
      <c r="K69" s="120"/>
      <c r="L69" s="122"/>
      <c r="M69" s="110"/>
      <c r="N69" s="107"/>
      <c r="Q69" s="225"/>
    </row>
    <row r="70" spans="1:17" ht="42.75" customHeight="1" x14ac:dyDescent="0.3">
      <c r="A70" s="184" t="s">
        <v>134</v>
      </c>
      <c r="B70" s="214" t="s">
        <v>672</v>
      </c>
      <c r="C70" s="194" t="s">
        <v>36</v>
      </c>
      <c r="D70" s="183"/>
      <c r="E70" s="194"/>
      <c r="F70" s="194"/>
      <c r="G70" s="194"/>
      <c r="H70" s="194"/>
      <c r="I70" s="194"/>
      <c r="J70" s="114" t="s">
        <v>36</v>
      </c>
      <c r="K70" s="162" t="s">
        <v>641</v>
      </c>
      <c r="L70" s="164" t="s">
        <v>19</v>
      </c>
      <c r="M70" s="162" t="s">
        <v>174</v>
      </c>
      <c r="N70" s="107"/>
      <c r="Q70" s="226" t="s">
        <v>754</v>
      </c>
    </row>
    <row r="71" spans="1:17" ht="26.25" customHeight="1" x14ac:dyDescent="0.3">
      <c r="A71" s="184" t="s">
        <v>348</v>
      </c>
      <c r="B71" s="214" t="s">
        <v>64</v>
      </c>
      <c r="C71" s="198" t="s">
        <v>255</v>
      </c>
      <c r="D71" s="183"/>
      <c r="E71" s="194"/>
      <c r="F71" s="194"/>
      <c r="G71" s="194"/>
      <c r="H71" s="194"/>
      <c r="I71" s="194"/>
      <c r="J71" s="129" t="s">
        <v>255</v>
      </c>
      <c r="K71" s="120"/>
      <c r="L71" s="164" t="s">
        <v>19</v>
      </c>
      <c r="M71" s="110"/>
      <c r="N71" s="107"/>
      <c r="Q71" s="225"/>
    </row>
    <row r="72" spans="1:17" ht="18.75" x14ac:dyDescent="0.3">
      <c r="A72" s="207">
        <v>4</v>
      </c>
      <c r="B72" s="215" t="s">
        <v>298</v>
      </c>
      <c r="C72" s="196"/>
      <c r="D72" s="183"/>
      <c r="E72" s="194"/>
      <c r="F72" s="194"/>
      <c r="G72" s="196"/>
      <c r="H72" s="194"/>
      <c r="I72" s="194"/>
      <c r="J72" s="127"/>
      <c r="K72" s="126"/>
      <c r="L72" s="181"/>
      <c r="M72" s="117"/>
      <c r="N72" s="118"/>
      <c r="Q72" s="225"/>
    </row>
    <row r="73" spans="1:17" ht="93.75" x14ac:dyDescent="0.25">
      <c r="A73" s="194" t="s">
        <v>135</v>
      </c>
      <c r="B73" s="214" t="s">
        <v>82</v>
      </c>
      <c r="C73" s="194" t="s">
        <v>38</v>
      </c>
      <c r="D73" s="183"/>
      <c r="E73" s="194"/>
      <c r="F73" s="194"/>
      <c r="G73" s="194"/>
      <c r="H73" s="194"/>
      <c r="I73" s="194"/>
      <c r="J73" s="124" t="s">
        <v>38</v>
      </c>
      <c r="K73" s="162" t="s">
        <v>722</v>
      </c>
      <c r="L73" s="143" t="s">
        <v>20</v>
      </c>
      <c r="M73" s="162" t="s">
        <v>509</v>
      </c>
      <c r="N73" s="144"/>
      <c r="Q73" s="225"/>
    </row>
    <row r="74" spans="1:17" ht="42.75" customHeight="1" x14ac:dyDescent="0.25">
      <c r="A74" s="194" t="s">
        <v>136</v>
      </c>
      <c r="B74" s="203" t="s">
        <v>673</v>
      </c>
      <c r="C74" s="194" t="s">
        <v>38</v>
      </c>
      <c r="D74" s="183"/>
      <c r="E74" s="194"/>
      <c r="F74" s="194"/>
      <c r="G74" s="194"/>
      <c r="H74" s="194"/>
      <c r="I74" s="194"/>
      <c r="J74" s="124" t="s">
        <v>38</v>
      </c>
      <c r="K74" s="123" t="s">
        <v>646</v>
      </c>
      <c r="L74" s="143"/>
      <c r="M74" s="144"/>
      <c r="N74" s="144"/>
      <c r="Q74" s="226" t="s">
        <v>739</v>
      </c>
    </row>
    <row r="75" spans="1:17" ht="37.5" x14ac:dyDescent="0.25">
      <c r="A75" s="210" t="s">
        <v>280</v>
      </c>
      <c r="B75" s="169" t="s">
        <v>82</v>
      </c>
      <c r="C75" s="210" t="s">
        <v>40</v>
      </c>
      <c r="D75" s="183"/>
      <c r="E75" s="194"/>
      <c r="F75" s="194"/>
      <c r="G75" s="210"/>
      <c r="H75" s="194"/>
      <c r="I75" s="194"/>
      <c r="J75" s="148" t="s">
        <v>40</v>
      </c>
      <c r="K75" s="137" t="s">
        <v>731</v>
      </c>
      <c r="L75" s="143" t="s">
        <v>20</v>
      </c>
      <c r="M75" s="165" t="s">
        <v>553</v>
      </c>
      <c r="N75" s="165"/>
      <c r="Q75" s="225"/>
    </row>
    <row r="76" spans="1:17" ht="56.25" x14ac:dyDescent="0.25">
      <c r="A76" s="194" t="s">
        <v>346</v>
      </c>
      <c r="B76" s="214" t="s">
        <v>82</v>
      </c>
      <c r="C76" s="194" t="s">
        <v>42</v>
      </c>
      <c r="D76" s="183"/>
      <c r="E76" s="194"/>
      <c r="F76" s="194"/>
      <c r="G76" s="194"/>
      <c r="H76" s="194"/>
      <c r="I76" s="194"/>
      <c r="J76" s="124" t="s">
        <v>42</v>
      </c>
      <c r="K76" s="137" t="s">
        <v>730</v>
      </c>
      <c r="L76" s="143" t="s">
        <v>20</v>
      </c>
      <c r="M76" s="144">
        <v>0</v>
      </c>
      <c r="N76" s="144"/>
      <c r="Q76" s="225"/>
    </row>
    <row r="77" spans="1:17" ht="37.5" x14ac:dyDescent="0.25">
      <c r="A77" s="194" t="s">
        <v>281</v>
      </c>
      <c r="B77" s="214" t="s">
        <v>82</v>
      </c>
      <c r="C77" s="194" t="s">
        <v>34</v>
      </c>
      <c r="D77" s="183"/>
      <c r="E77" s="194"/>
      <c r="F77" s="194"/>
      <c r="G77" s="194"/>
      <c r="H77" s="194"/>
      <c r="I77" s="194"/>
      <c r="J77" s="124" t="s">
        <v>34</v>
      </c>
      <c r="K77" s="162" t="s">
        <v>566</v>
      </c>
      <c r="L77" s="143" t="s">
        <v>20</v>
      </c>
      <c r="M77" s="162" t="s">
        <v>541</v>
      </c>
      <c r="N77" s="144"/>
      <c r="Q77" s="225"/>
    </row>
    <row r="78" spans="1:17" ht="18.75" x14ac:dyDescent="0.25">
      <c r="A78" s="194" t="s">
        <v>282</v>
      </c>
      <c r="B78" s="214" t="s">
        <v>82</v>
      </c>
      <c r="C78" s="194" t="s">
        <v>55</v>
      </c>
      <c r="D78" s="183"/>
      <c r="E78" s="194"/>
      <c r="F78" s="194"/>
      <c r="G78" s="194"/>
      <c r="H78" s="194"/>
      <c r="I78" s="194"/>
      <c r="J78" s="124" t="s">
        <v>55</v>
      </c>
      <c r="K78" s="123" t="s">
        <v>573</v>
      </c>
      <c r="L78" s="143" t="s">
        <v>20</v>
      </c>
      <c r="M78" s="144" t="s">
        <v>516</v>
      </c>
      <c r="N78" s="144"/>
      <c r="Q78" s="225"/>
    </row>
    <row r="79" spans="1:17" ht="37.5" x14ac:dyDescent="0.3">
      <c r="A79" s="194" t="s">
        <v>283</v>
      </c>
      <c r="B79" s="214" t="s">
        <v>83</v>
      </c>
      <c r="C79" s="194" t="s">
        <v>56</v>
      </c>
      <c r="D79" s="183"/>
      <c r="E79" s="194"/>
      <c r="F79" s="194"/>
      <c r="G79" s="193"/>
      <c r="H79" s="194"/>
      <c r="I79" s="194"/>
      <c r="J79" s="124" t="s">
        <v>56</v>
      </c>
      <c r="K79" s="130" t="s">
        <v>714</v>
      </c>
      <c r="L79" s="143" t="s">
        <v>20</v>
      </c>
      <c r="M79" s="166" t="s">
        <v>510</v>
      </c>
      <c r="N79" s="144"/>
      <c r="Q79" s="225"/>
    </row>
    <row r="80" spans="1:17" ht="56.25" x14ac:dyDescent="0.25">
      <c r="A80" s="194" t="s">
        <v>284</v>
      </c>
      <c r="B80" s="214" t="s">
        <v>83</v>
      </c>
      <c r="C80" s="194" t="s">
        <v>43</v>
      </c>
      <c r="D80" s="183"/>
      <c r="E80" s="194"/>
      <c r="F80" s="194"/>
      <c r="G80" s="193"/>
      <c r="H80" s="194"/>
      <c r="I80" s="194"/>
      <c r="J80" s="124" t="s">
        <v>43</v>
      </c>
      <c r="K80" s="137" t="s">
        <v>583</v>
      </c>
      <c r="L80" s="143" t="s">
        <v>20</v>
      </c>
      <c r="M80" s="165" t="s">
        <v>514</v>
      </c>
      <c r="N80" s="144"/>
      <c r="Q80" s="225"/>
    </row>
    <row r="81" spans="1:17" ht="37.5" x14ac:dyDescent="0.25">
      <c r="A81" s="194" t="s">
        <v>285</v>
      </c>
      <c r="B81" s="214" t="s">
        <v>82</v>
      </c>
      <c r="C81" s="194" t="s">
        <v>47</v>
      </c>
      <c r="D81" s="183"/>
      <c r="E81" s="194"/>
      <c r="F81" s="194"/>
      <c r="G81" s="194"/>
      <c r="H81" s="194"/>
      <c r="I81" s="194"/>
      <c r="J81" s="124" t="s">
        <v>47</v>
      </c>
      <c r="K81" s="137" t="s">
        <v>584</v>
      </c>
      <c r="L81" s="143" t="s">
        <v>20</v>
      </c>
      <c r="M81" s="144" t="s">
        <v>546</v>
      </c>
      <c r="N81" s="144"/>
      <c r="Q81" s="225"/>
    </row>
    <row r="82" spans="1:17" ht="37.5" x14ac:dyDescent="0.25">
      <c r="A82" s="210" t="s">
        <v>286</v>
      </c>
      <c r="B82" s="169" t="s">
        <v>82</v>
      </c>
      <c r="C82" s="210" t="s">
        <v>35</v>
      </c>
      <c r="D82" s="183"/>
      <c r="E82" s="194"/>
      <c r="F82" s="194"/>
      <c r="G82" s="197"/>
      <c r="H82" s="194"/>
      <c r="I82" s="194"/>
      <c r="J82" s="148" t="s">
        <v>35</v>
      </c>
      <c r="K82" s="162" t="s">
        <v>636</v>
      </c>
      <c r="L82" s="143" t="s">
        <v>20</v>
      </c>
      <c r="M82" s="162" t="s">
        <v>261</v>
      </c>
      <c r="N82" s="165"/>
      <c r="Q82" s="225"/>
    </row>
    <row r="83" spans="1:17" ht="37.5" x14ac:dyDescent="0.25">
      <c r="A83" s="194" t="s">
        <v>287</v>
      </c>
      <c r="B83" s="214" t="s">
        <v>82</v>
      </c>
      <c r="C83" s="194" t="s">
        <v>58</v>
      </c>
      <c r="D83" s="183"/>
      <c r="E83" s="194"/>
      <c r="F83" s="194"/>
      <c r="G83" s="193"/>
      <c r="H83" s="194"/>
      <c r="I83" s="194"/>
      <c r="J83" s="124" t="s">
        <v>58</v>
      </c>
      <c r="K83" s="162" t="s">
        <v>585</v>
      </c>
      <c r="L83" s="143" t="s">
        <v>20</v>
      </c>
      <c r="M83" s="166" t="s">
        <v>511</v>
      </c>
      <c r="N83" s="144"/>
      <c r="Q83" s="225"/>
    </row>
    <row r="84" spans="1:17" ht="112.5" x14ac:dyDescent="0.25">
      <c r="A84" s="194" t="s">
        <v>288</v>
      </c>
      <c r="B84" s="214" t="s">
        <v>82</v>
      </c>
      <c r="C84" s="194" t="s">
        <v>44</v>
      </c>
      <c r="D84" s="183"/>
      <c r="E84" s="194"/>
      <c r="F84" s="194"/>
      <c r="G84" s="193"/>
      <c r="H84" s="194"/>
      <c r="I84" s="194"/>
      <c r="J84" s="124" t="s">
        <v>44</v>
      </c>
      <c r="K84" s="137" t="s">
        <v>586</v>
      </c>
      <c r="L84" s="143" t="s">
        <v>20</v>
      </c>
      <c r="M84" s="165" t="s">
        <v>522</v>
      </c>
      <c r="N84" s="144"/>
      <c r="Q84" s="225"/>
    </row>
    <row r="85" spans="1:17" ht="37.5" x14ac:dyDescent="0.25">
      <c r="A85" s="194" t="s">
        <v>289</v>
      </c>
      <c r="B85" s="214" t="s">
        <v>82</v>
      </c>
      <c r="C85" s="194" t="s">
        <v>60</v>
      </c>
      <c r="D85" s="183"/>
      <c r="E85" s="194"/>
      <c r="F85" s="194"/>
      <c r="G85" s="194"/>
      <c r="H85" s="194"/>
      <c r="I85" s="194"/>
      <c r="J85" s="124" t="s">
        <v>60</v>
      </c>
      <c r="K85" s="137" t="s">
        <v>587</v>
      </c>
      <c r="L85" s="143" t="s">
        <v>20</v>
      </c>
      <c r="M85" s="144" t="s">
        <v>517</v>
      </c>
      <c r="N85" s="144"/>
      <c r="Q85" s="225"/>
    </row>
    <row r="86" spans="1:17" ht="56.25" x14ac:dyDescent="0.25">
      <c r="A86" s="210" t="s">
        <v>290</v>
      </c>
      <c r="B86" s="169" t="s">
        <v>82</v>
      </c>
      <c r="C86" s="210" t="s">
        <v>226</v>
      </c>
      <c r="D86" s="183"/>
      <c r="E86" s="194"/>
      <c r="F86" s="194"/>
      <c r="G86" s="197"/>
      <c r="H86" s="194"/>
      <c r="I86" s="194"/>
      <c r="J86" s="148" t="s">
        <v>226</v>
      </c>
      <c r="K86" s="137" t="s">
        <v>726</v>
      </c>
      <c r="L86" s="143" t="s">
        <v>20</v>
      </c>
      <c r="M86" s="165" t="s">
        <v>540</v>
      </c>
      <c r="N86" s="165"/>
      <c r="Q86" s="225"/>
    </row>
    <row r="87" spans="1:17" ht="93.75" x14ac:dyDescent="0.3">
      <c r="A87" s="210" t="s">
        <v>291</v>
      </c>
      <c r="B87" s="169" t="s">
        <v>82</v>
      </c>
      <c r="C87" s="210" t="s">
        <v>32</v>
      </c>
      <c r="D87" s="183"/>
      <c r="E87" s="194"/>
      <c r="F87" s="194"/>
      <c r="G87" s="197"/>
      <c r="H87" s="194"/>
      <c r="I87" s="194"/>
      <c r="J87" s="148" t="s">
        <v>32</v>
      </c>
      <c r="K87" s="130" t="s">
        <v>724</v>
      </c>
      <c r="L87" s="167" t="s">
        <v>20</v>
      </c>
      <c r="M87" s="168" t="s">
        <v>537</v>
      </c>
      <c r="N87" s="168"/>
      <c r="Q87" s="225"/>
    </row>
    <row r="88" spans="1:17" ht="18.75" x14ac:dyDescent="0.3">
      <c r="A88" s="194" t="s">
        <v>292</v>
      </c>
      <c r="B88" s="216" t="s">
        <v>83</v>
      </c>
      <c r="C88" s="194" t="s">
        <v>49</v>
      </c>
      <c r="D88" s="183"/>
      <c r="E88" s="194"/>
      <c r="F88" s="194"/>
      <c r="G88" s="193"/>
      <c r="H88" s="194"/>
      <c r="I88" s="194"/>
      <c r="J88" s="124" t="s">
        <v>49</v>
      </c>
      <c r="K88" s="159" t="s">
        <v>725</v>
      </c>
      <c r="L88" s="164" t="s">
        <v>20</v>
      </c>
      <c r="M88" s="159" t="s">
        <v>530</v>
      </c>
      <c r="N88" s="110"/>
      <c r="Q88" s="225"/>
    </row>
    <row r="89" spans="1:17" ht="56.25" x14ac:dyDescent="0.3">
      <c r="A89" s="194" t="s">
        <v>293</v>
      </c>
      <c r="B89" s="214" t="s">
        <v>82</v>
      </c>
      <c r="C89" s="194" t="s">
        <v>36</v>
      </c>
      <c r="D89" s="183"/>
      <c r="E89" s="194"/>
      <c r="F89" s="194"/>
      <c r="G89" s="193"/>
      <c r="H89" s="194"/>
      <c r="I89" s="194"/>
      <c r="J89" s="124" t="s">
        <v>36</v>
      </c>
      <c r="K89" s="130" t="s">
        <v>721</v>
      </c>
      <c r="L89" s="164" t="s">
        <v>20</v>
      </c>
      <c r="M89" s="168" t="s">
        <v>513</v>
      </c>
      <c r="N89" s="110"/>
      <c r="Q89" s="225"/>
    </row>
    <row r="90" spans="1:17" ht="112.5" x14ac:dyDescent="0.3">
      <c r="A90" s="210" t="s">
        <v>501</v>
      </c>
      <c r="B90" s="169" t="s">
        <v>82</v>
      </c>
      <c r="C90" s="210" t="s">
        <v>63</v>
      </c>
      <c r="D90" s="183"/>
      <c r="E90" s="194"/>
      <c r="F90" s="194"/>
      <c r="G90" s="197"/>
      <c r="H90" s="194"/>
      <c r="I90" s="194"/>
      <c r="J90" s="148" t="s">
        <v>63</v>
      </c>
      <c r="K90" s="130" t="s">
        <v>606</v>
      </c>
      <c r="L90" s="167" t="s">
        <v>20</v>
      </c>
      <c r="M90" s="168" t="s">
        <v>515</v>
      </c>
      <c r="N90" s="168"/>
      <c r="Q90" s="225"/>
    </row>
    <row r="91" spans="1:17" ht="56.25" x14ac:dyDescent="0.3">
      <c r="A91" s="194" t="s">
        <v>294</v>
      </c>
      <c r="B91" s="214" t="s">
        <v>82</v>
      </c>
      <c r="C91" s="194" t="s">
        <v>41</v>
      </c>
      <c r="D91" s="183"/>
      <c r="E91" s="194"/>
      <c r="F91" s="194"/>
      <c r="G91" s="193"/>
      <c r="H91" s="194"/>
      <c r="I91" s="194"/>
      <c r="J91" s="124" t="s">
        <v>41</v>
      </c>
      <c r="K91" s="130" t="s">
        <v>608</v>
      </c>
      <c r="L91" s="164"/>
      <c r="M91" s="166" t="s">
        <v>512</v>
      </c>
      <c r="N91" s="110"/>
      <c r="Q91" s="225"/>
    </row>
    <row r="92" spans="1:17" ht="56.25" x14ac:dyDescent="0.3">
      <c r="A92" s="194" t="s">
        <v>347</v>
      </c>
      <c r="B92" s="214" t="s">
        <v>82</v>
      </c>
      <c r="C92" s="194" t="s">
        <v>31</v>
      </c>
      <c r="D92" s="183"/>
      <c r="E92" s="194"/>
      <c r="F92" s="194"/>
      <c r="G92" s="193"/>
      <c r="H92" s="194"/>
      <c r="I92" s="194"/>
      <c r="J92" s="124" t="s">
        <v>31</v>
      </c>
      <c r="K92" s="130" t="s">
        <v>607</v>
      </c>
      <c r="L92" s="164"/>
      <c r="M92" s="110" t="s">
        <v>544</v>
      </c>
      <c r="N92" s="110"/>
      <c r="Q92" s="225"/>
    </row>
    <row r="93" spans="1:17" ht="37.5" x14ac:dyDescent="0.3">
      <c r="A93" s="194" t="s">
        <v>502</v>
      </c>
      <c r="B93" s="169" t="s">
        <v>503</v>
      </c>
      <c r="C93" s="200" t="s">
        <v>500</v>
      </c>
      <c r="D93" s="183"/>
      <c r="E93" s="194"/>
      <c r="F93" s="194"/>
      <c r="G93" s="193"/>
      <c r="H93" s="194"/>
      <c r="I93" s="194"/>
      <c r="J93" s="146" t="s">
        <v>500</v>
      </c>
      <c r="K93" s="120"/>
      <c r="L93" s="164"/>
      <c r="M93" s="110"/>
      <c r="N93" s="110"/>
      <c r="Q93" s="225"/>
    </row>
    <row r="94" spans="1:17" ht="18.75" x14ac:dyDescent="0.3">
      <c r="A94" s="207">
        <v>5</v>
      </c>
      <c r="B94" s="186" t="s">
        <v>114</v>
      </c>
      <c r="C94" s="194"/>
      <c r="D94" s="183"/>
      <c r="E94" s="194"/>
      <c r="F94" s="194"/>
      <c r="G94" s="196"/>
      <c r="H94" s="194"/>
      <c r="I94" s="194"/>
      <c r="J94" s="124"/>
      <c r="K94" s="120"/>
      <c r="L94" s="122"/>
      <c r="M94" s="110"/>
      <c r="N94" s="107"/>
      <c r="Q94" s="225"/>
    </row>
    <row r="95" spans="1:17" ht="93.75" x14ac:dyDescent="0.3">
      <c r="A95" s="197" t="s">
        <v>137</v>
      </c>
      <c r="B95" s="214" t="s">
        <v>674</v>
      </c>
      <c r="C95" s="193" t="s">
        <v>207</v>
      </c>
      <c r="D95" s="183"/>
      <c r="E95" s="194"/>
      <c r="F95" s="194"/>
      <c r="G95" s="194"/>
      <c r="H95" s="194"/>
      <c r="I95" s="194"/>
      <c r="J95" s="121" t="s">
        <v>207</v>
      </c>
      <c r="K95" s="130" t="s">
        <v>723</v>
      </c>
      <c r="L95" s="143" t="s">
        <v>21</v>
      </c>
      <c r="M95" s="110" t="s">
        <v>555</v>
      </c>
      <c r="N95" s="107"/>
      <c r="Q95" s="226" t="s">
        <v>754</v>
      </c>
    </row>
    <row r="96" spans="1:17" ht="18.75" x14ac:dyDescent="0.3">
      <c r="A96" s="197" t="s">
        <v>231</v>
      </c>
      <c r="B96" s="214" t="s">
        <v>497</v>
      </c>
      <c r="C96" s="193" t="s">
        <v>207</v>
      </c>
      <c r="D96" s="183"/>
      <c r="E96" s="194"/>
      <c r="F96" s="194"/>
      <c r="G96" s="194"/>
      <c r="H96" s="194"/>
      <c r="I96" s="194"/>
      <c r="J96" s="121" t="s">
        <v>207</v>
      </c>
      <c r="K96" s="120"/>
      <c r="L96" s="143"/>
      <c r="M96" s="110"/>
      <c r="N96" s="107"/>
      <c r="Q96" s="225"/>
    </row>
    <row r="97" spans="1:17" ht="18.75" x14ac:dyDescent="0.3">
      <c r="A97" s="207">
        <v>6</v>
      </c>
      <c r="B97" s="195" t="s">
        <v>115</v>
      </c>
      <c r="C97" s="194"/>
      <c r="D97" s="183"/>
      <c r="E97" s="194"/>
      <c r="F97" s="194"/>
      <c r="G97" s="196"/>
      <c r="H97" s="194"/>
      <c r="I97" s="194"/>
      <c r="J97" s="124"/>
      <c r="K97" s="120"/>
      <c r="L97" s="122"/>
      <c r="M97" s="110"/>
      <c r="N97" s="107"/>
      <c r="Q97" s="225"/>
    </row>
    <row r="98" spans="1:17" ht="42.75" customHeight="1" x14ac:dyDescent="0.3">
      <c r="A98" s="197" t="s">
        <v>349</v>
      </c>
      <c r="B98" s="217" t="s">
        <v>308</v>
      </c>
      <c r="C98" s="194" t="s">
        <v>32</v>
      </c>
      <c r="D98" s="183"/>
      <c r="E98" s="194"/>
      <c r="F98" s="194"/>
      <c r="G98" s="194"/>
      <c r="H98" s="194"/>
      <c r="I98" s="194"/>
      <c r="J98" s="124" t="s">
        <v>32</v>
      </c>
      <c r="K98" s="120" t="s">
        <v>605</v>
      </c>
      <c r="L98" s="122"/>
      <c r="M98" s="110" t="s">
        <v>535</v>
      </c>
      <c r="N98" s="107"/>
      <c r="Q98" s="226" t="s">
        <v>745</v>
      </c>
    </row>
    <row r="99" spans="1:17" ht="18.75" x14ac:dyDescent="0.3">
      <c r="A99" s="207">
        <v>7</v>
      </c>
      <c r="B99" s="195" t="s">
        <v>116</v>
      </c>
      <c r="C99" s="194"/>
      <c r="D99" s="183"/>
      <c r="E99" s="194"/>
      <c r="F99" s="194"/>
      <c r="G99" s="196"/>
      <c r="H99" s="194"/>
      <c r="I99" s="194"/>
      <c r="J99" s="124"/>
      <c r="K99" s="120"/>
      <c r="L99" s="122"/>
      <c r="M99" s="110"/>
      <c r="N99" s="107"/>
      <c r="Q99" s="225"/>
    </row>
    <row r="100" spans="1:17" ht="42" customHeight="1" x14ac:dyDescent="0.25">
      <c r="A100" s="197" t="s">
        <v>157</v>
      </c>
      <c r="B100" s="160" t="s">
        <v>675</v>
      </c>
      <c r="C100" s="194" t="s">
        <v>42</v>
      </c>
      <c r="D100" s="183"/>
      <c r="E100" s="194"/>
      <c r="F100" s="194"/>
      <c r="G100" s="193"/>
      <c r="H100" s="194"/>
      <c r="I100" s="194"/>
      <c r="J100" s="124" t="s">
        <v>42</v>
      </c>
      <c r="K100" s="159" t="s">
        <v>603</v>
      </c>
      <c r="L100" s="122" t="s">
        <v>23</v>
      </c>
      <c r="M100" s="159" t="s">
        <v>172</v>
      </c>
      <c r="N100" s="107"/>
      <c r="Q100" s="226" t="s">
        <v>754</v>
      </c>
    </row>
    <row r="101" spans="1:17" ht="37.5" x14ac:dyDescent="0.25">
      <c r="A101" s="197" t="s">
        <v>350</v>
      </c>
      <c r="B101" s="160" t="s">
        <v>676</v>
      </c>
      <c r="C101" s="194" t="s">
        <v>38</v>
      </c>
      <c r="D101" s="183"/>
      <c r="E101" s="194"/>
      <c r="F101" s="194"/>
      <c r="G101" s="194"/>
      <c r="H101" s="194"/>
      <c r="I101" s="194"/>
      <c r="J101" s="124" t="s">
        <v>38</v>
      </c>
      <c r="K101" s="159" t="s">
        <v>647</v>
      </c>
      <c r="L101" s="122" t="s">
        <v>23</v>
      </c>
      <c r="M101" s="159" t="s">
        <v>171</v>
      </c>
      <c r="N101" s="107"/>
      <c r="Q101" s="225"/>
    </row>
    <row r="102" spans="1:17" ht="18.75" x14ac:dyDescent="0.3">
      <c r="A102" s="207">
        <v>8</v>
      </c>
      <c r="B102" s="195" t="s">
        <v>117</v>
      </c>
      <c r="C102" s="194"/>
      <c r="D102" s="183"/>
      <c r="E102" s="194"/>
      <c r="F102" s="194"/>
      <c r="G102" s="196"/>
      <c r="H102" s="194"/>
      <c r="I102" s="194"/>
      <c r="J102" s="124"/>
      <c r="K102" s="120"/>
      <c r="L102" s="122"/>
      <c r="M102" s="110"/>
      <c r="N102" s="107"/>
      <c r="Q102" s="225"/>
    </row>
    <row r="103" spans="1:17" ht="37.5" x14ac:dyDescent="0.25">
      <c r="A103" s="197" t="s">
        <v>140</v>
      </c>
      <c r="B103" s="160" t="s">
        <v>677</v>
      </c>
      <c r="C103" s="193" t="s">
        <v>226</v>
      </c>
      <c r="D103" s="183"/>
      <c r="E103" s="194"/>
      <c r="F103" s="194"/>
      <c r="G103" s="194"/>
      <c r="H103" s="194"/>
      <c r="I103" s="194"/>
      <c r="J103" s="121" t="s">
        <v>226</v>
      </c>
      <c r="K103" s="162" t="s">
        <v>648</v>
      </c>
      <c r="L103" s="122" t="s">
        <v>24</v>
      </c>
      <c r="M103" s="162" t="s">
        <v>164</v>
      </c>
      <c r="N103" s="107"/>
      <c r="Q103" s="226" t="s">
        <v>754</v>
      </c>
    </row>
    <row r="104" spans="1:17" ht="18.75" x14ac:dyDescent="0.25">
      <c r="A104" s="197" t="s">
        <v>141</v>
      </c>
      <c r="B104" s="160" t="s">
        <v>699</v>
      </c>
      <c r="C104" s="193" t="s">
        <v>34</v>
      </c>
      <c r="D104" s="183"/>
      <c r="E104" s="194"/>
      <c r="F104" s="194"/>
      <c r="G104" s="194"/>
      <c r="H104" s="194"/>
      <c r="I104" s="194"/>
      <c r="J104" s="121" t="s">
        <v>34</v>
      </c>
      <c r="K104" s="162" t="s">
        <v>700</v>
      </c>
      <c r="L104" s="122"/>
      <c r="M104" s="162"/>
      <c r="N104" s="107"/>
      <c r="Q104" s="225"/>
    </row>
    <row r="105" spans="1:17" ht="18.75" x14ac:dyDescent="0.25">
      <c r="A105" s="197" t="s">
        <v>701</v>
      </c>
      <c r="B105" s="160" t="s">
        <v>698</v>
      </c>
      <c r="C105" s="193" t="s">
        <v>55</v>
      </c>
      <c r="D105" s="183"/>
      <c r="E105" s="194"/>
      <c r="F105" s="194"/>
      <c r="G105" s="194"/>
      <c r="H105" s="194"/>
      <c r="I105" s="194"/>
      <c r="J105" s="121" t="s">
        <v>55</v>
      </c>
      <c r="K105" s="162" t="s">
        <v>719</v>
      </c>
      <c r="L105" s="122"/>
      <c r="M105" s="162"/>
      <c r="N105" s="107"/>
      <c r="Q105" s="225"/>
    </row>
    <row r="106" spans="1:17" ht="37.5" x14ac:dyDescent="0.25">
      <c r="A106" s="197" t="s">
        <v>702</v>
      </c>
      <c r="B106" s="160" t="s">
        <v>678</v>
      </c>
      <c r="C106" s="193" t="s">
        <v>226</v>
      </c>
      <c r="D106" s="183"/>
      <c r="E106" s="194"/>
      <c r="F106" s="194"/>
      <c r="G106" s="194"/>
      <c r="H106" s="194"/>
      <c r="I106" s="194"/>
      <c r="J106" s="121" t="s">
        <v>226</v>
      </c>
      <c r="K106" s="162" t="s">
        <v>649</v>
      </c>
      <c r="L106" s="122" t="s">
        <v>24</v>
      </c>
      <c r="M106" s="162" t="s">
        <v>165</v>
      </c>
      <c r="N106" s="107"/>
      <c r="Q106" s="226" t="s">
        <v>754</v>
      </c>
    </row>
    <row r="107" spans="1:17" ht="18.75" x14ac:dyDescent="0.3">
      <c r="A107" s="207">
        <v>9</v>
      </c>
      <c r="B107" s="195" t="s">
        <v>246</v>
      </c>
      <c r="C107" s="193"/>
      <c r="D107" s="183"/>
      <c r="E107" s="194"/>
      <c r="F107" s="194"/>
      <c r="G107" s="196"/>
      <c r="H107" s="194"/>
      <c r="I107" s="194"/>
      <c r="J107" s="121"/>
      <c r="K107" s="120"/>
      <c r="L107" s="122"/>
      <c r="M107" s="110"/>
      <c r="N107" s="107"/>
      <c r="Q107" s="225"/>
    </row>
    <row r="108" spans="1:17" ht="18.75" x14ac:dyDescent="0.3">
      <c r="A108" s="197" t="s">
        <v>142</v>
      </c>
      <c r="B108" s="217" t="s">
        <v>256</v>
      </c>
      <c r="C108" s="200" t="s">
        <v>255</v>
      </c>
      <c r="D108" s="183"/>
      <c r="E108" s="194"/>
      <c r="F108" s="194"/>
      <c r="G108" s="194"/>
      <c r="H108" s="194"/>
      <c r="I108" s="194"/>
      <c r="J108" s="146" t="s">
        <v>255</v>
      </c>
      <c r="K108" s="120"/>
      <c r="L108" s="122"/>
      <c r="M108" s="110"/>
      <c r="N108" s="107"/>
      <c r="Q108" s="225"/>
    </row>
    <row r="109" spans="1:17" ht="18.75" x14ac:dyDescent="0.3">
      <c r="A109" s="207">
        <v>10</v>
      </c>
      <c r="B109" s="195" t="s">
        <v>119</v>
      </c>
      <c r="C109" s="194"/>
      <c r="D109" s="183"/>
      <c r="E109" s="194"/>
      <c r="F109" s="194"/>
      <c r="G109" s="196"/>
      <c r="H109" s="194"/>
      <c r="I109" s="194"/>
      <c r="J109" s="124"/>
      <c r="K109" s="120"/>
      <c r="L109" s="122"/>
      <c r="M109" s="110"/>
      <c r="N109" s="107"/>
      <c r="Q109" s="225"/>
    </row>
    <row r="110" spans="1:17" ht="18.75" x14ac:dyDescent="0.25">
      <c r="A110" s="197" t="s">
        <v>143</v>
      </c>
      <c r="B110" s="206" t="s">
        <v>66</v>
      </c>
      <c r="C110" s="194" t="s">
        <v>43</v>
      </c>
      <c r="D110" s="183"/>
      <c r="E110" s="194"/>
      <c r="F110" s="194"/>
      <c r="G110" s="194"/>
      <c r="H110" s="194"/>
      <c r="I110" s="194"/>
      <c r="J110" s="124" t="s">
        <v>43</v>
      </c>
      <c r="K110" s="162" t="s">
        <v>633</v>
      </c>
      <c r="L110" s="122" t="s">
        <v>26</v>
      </c>
      <c r="M110" s="162" t="s">
        <v>166</v>
      </c>
      <c r="N110" s="107"/>
      <c r="Q110" s="225"/>
    </row>
    <row r="111" spans="1:17" ht="18.75" x14ac:dyDescent="0.25">
      <c r="A111" s="197" t="s">
        <v>351</v>
      </c>
      <c r="B111" s="160" t="s">
        <v>383</v>
      </c>
      <c r="C111" s="197" t="s">
        <v>41</v>
      </c>
      <c r="D111" s="183"/>
      <c r="E111" s="194"/>
      <c r="F111" s="194"/>
      <c r="G111" s="194"/>
      <c r="H111" s="194"/>
      <c r="I111" s="194"/>
      <c r="J111" s="128" t="s">
        <v>41</v>
      </c>
      <c r="K111" s="162" t="s">
        <v>602</v>
      </c>
      <c r="L111" s="122"/>
      <c r="M111" s="170" t="s">
        <v>551</v>
      </c>
      <c r="N111" s="107"/>
      <c r="Q111" s="225"/>
    </row>
    <row r="112" spans="1:17" ht="18.75" x14ac:dyDescent="0.3">
      <c r="A112" s="197" t="s">
        <v>352</v>
      </c>
      <c r="B112" s="160" t="s">
        <v>309</v>
      </c>
      <c r="C112" s="197" t="s">
        <v>47</v>
      </c>
      <c r="D112" s="183"/>
      <c r="E112" s="194"/>
      <c r="F112" s="194"/>
      <c r="G112" s="194"/>
      <c r="H112" s="194"/>
      <c r="I112" s="194"/>
      <c r="J112" s="128" t="s">
        <v>47</v>
      </c>
      <c r="K112" s="120" t="s">
        <v>631</v>
      </c>
      <c r="L112" s="122"/>
      <c r="M112" s="110" t="s">
        <v>549</v>
      </c>
      <c r="N112" s="107"/>
      <c r="Q112" s="225"/>
    </row>
    <row r="113" spans="1:17" ht="18.75" x14ac:dyDescent="0.3">
      <c r="A113" s="197" t="s">
        <v>353</v>
      </c>
      <c r="B113" s="160" t="s">
        <v>323</v>
      </c>
      <c r="C113" s="197" t="s">
        <v>49</v>
      </c>
      <c r="D113" s="183"/>
      <c r="E113" s="194"/>
      <c r="F113" s="194"/>
      <c r="G113" s="194"/>
      <c r="H113" s="194"/>
      <c r="I113" s="194"/>
      <c r="J113" s="128" t="s">
        <v>49</v>
      </c>
      <c r="K113" s="120" t="s">
        <v>632</v>
      </c>
      <c r="L113" s="122"/>
      <c r="M113" s="110" t="s">
        <v>531</v>
      </c>
      <c r="N113" s="107"/>
      <c r="Q113" s="225"/>
    </row>
    <row r="114" spans="1:17" ht="18.75" x14ac:dyDescent="0.3">
      <c r="A114" s="197" t="s">
        <v>354</v>
      </c>
      <c r="B114" s="160" t="s">
        <v>321</v>
      </c>
      <c r="C114" s="197" t="s">
        <v>31</v>
      </c>
      <c r="D114" s="183"/>
      <c r="E114" s="194"/>
      <c r="F114" s="194"/>
      <c r="G114" s="194"/>
      <c r="H114" s="194"/>
      <c r="I114" s="194"/>
      <c r="J114" s="128" t="s">
        <v>31</v>
      </c>
      <c r="K114" s="120"/>
      <c r="L114" s="122"/>
      <c r="M114" s="110"/>
      <c r="N114" s="107"/>
      <c r="Q114" s="225"/>
    </row>
    <row r="115" spans="1:17" ht="18.75" x14ac:dyDescent="0.3">
      <c r="A115" s="197" t="s">
        <v>355</v>
      </c>
      <c r="B115" s="160" t="s">
        <v>321</v>
      </c>
      <c r="C115" s="197" t="s">
        <v>44</v>
      </c>
      <c r="D115" s="183"/>
      <c r="E115" s="194"/>
      <c r="F115" s="194"/>
      <c r="G115" s="194"/>
      <c r="H115" s="194"/>
      <c r="I115" s="194"/>
      <c r="J115" s="128" t="s">
        <v>44</v>
      </c>
      <c r="K115" s="120" t="s">
        <v>604</v>
      </c>
      <c r="L115" s="122"/>
      <c r="M115" s="110" t="s">
        <v>521</v>
      </c>
      <c r="N115" s="107"/>
      <c r="Q115" s="225"/>
    </row>
    <row r="116" spans="1:17" ht="18.75" x14ac:dyDescent="0.3">
      <c r="A116" s="197" t="s">
        <v>356</v>
      </c>
      <c r="B116" s="160" t="s">
        <v>322</v>
      </c>
      <c r="C116" s="197" t="s">
        <v>36</v>
      </c>
      <c r="D116" s="183"/>
      <c r="E116" s="194"/>
      <c r="F116" s="194"/>
      <c r="G116" s="194"/>
      <c r="H116" s="194"/>
      <c r="I116" s="194"/>
      <c r="J116" s="128" t="s">
        <v>36</v>
      </c>
      <c r="K116" s="120" t="s">
        <v>601</v>
      </c>
      <c r="L116" s="122"/>
      <c r="M116" s="110" t="s">
        <v>518</v>
      </c>
      <c r="N116" s="107"/>
      <c r="Q116" s="225"/>
    </row>
    <row r="117" spans="1:17" ht="78" x14ac:dyDescent="0.3">
      <c r="A117" s="208" t="s">
        <v>144</v>
      </c>
      <c r="B117" s="202" t="s">
        <v>382</v>
      </c>
      <c r="C117" s="194"/>
      <c r="D117" s="183"/>
      <c r="E117" s="194"/>
      <c r="F117" s="194"/>
      <c r="G117" s="194"/>
      <c r="H117" s="194"/>
      <c r="I117" s="194"/>
      <c r="J117" s="124"/>
      <c r="K117" s="120"/>
      <c r="L117" s="122"/>
      <c r="M117" s="110"/>
      <c r="N117" s="107"/>
      <c r="Q117" s="225"/>
    </row>
    <row r="118" spans="1:17" ht="18.75" x14ac:dyDescent="0.3">
      <c r="A118" s="207">
        <v>1</v>
      </c>
      <c r="B118" s="195" t="s">
        <v>147</v>
      </c>
      <c r="C118" s="194"/>
      <c r="D118" s="183"/>
      <c r="E118" s="194"/>
      <c r="F118" s="194"/>
      <c r="G118" s="196"/>
      <c r="H118" s="194"/>
      <c r="I118" s="194"/>
      <c r="J118" s="124"/>
      <c r="K118" s="120"/>
      <c r="L118" s="122"/>
      <c r="M118" s="110"/>
      <c r="N118" s="107"/>
      <c r="Q118" s="225"/>
    </row>
    <row r="119" spans="1:17" ht="18.75" x14ac:dyDescent="0.3">
      <c r="A119" s="197" t="s">
        <v>129</v>
      </c>
      <c r="B119" s="217" t="s">
        <v>147</v>
      </c>
      <c r="C119" s="200" t="s">
        <v>255</v>
      </c>
      <c r="D119" s="183"/>
      <c r="E119" s="194"/>
      <c r="F119" s="194"/>
      <c r="G119" s="194"/>
      <c r="H119" s="194"/>
      <c r="I119" s="194"/>
      <c r="J119" s="146" t="s">
        <v>255</v>
      </c>
      <c r="K119" s="120"/>
      <c r="L119" s="122"/>
      <c r="M119" s="110"/>
      <c r="N119" s="107"/>
      <c r="Q119" s="225"/>
    </row>
    <row r="120" spans="1:17" ht="18.75" x14ac:dyDescent="0.3">
      <c r="A120" s="207">
        <v>2</v>
      </c>
      <c r="B120" s="195" t="s">
        <v>30</v>
      </c>
      <c r="C120" s="194"/>
      <c r="D120" s="183"/>
      <c r="E120" s="194"/>
      <c r="F120" s="194"/>
      <c r="G120" s="196"/>
      <c r="H120" s="194"/>
      <c r="I120" s="194"/>
      <c r="J120" s="124"/>
      <c r="K120" s="120"/>
      <c r="L120" s="122"/>
      <c r="M120" s="110"/>
      <c r="N120" s="107"/>
      <c r="Q120" s="225"/>
    </row>
    <row r="121" spans="1:17" ht="18.75" x14ac:dyDescent="0.3">
      <c r="A121" s="197" t="s">
        <v>130</v>
      </c>
      <c r="B121" s="217" t="s">
        <v>30</v>
      </c>
      <c r="C121" s="200" t="s">
        <v>255</v>
      </c>
      <c r="D121" s="183"/>
      <c r="E121" s="194"/>
      <c r="F121" s="194"/>
      <c r="G121" s="194"/>
      <c r="H121" s="194"/>
      <c r="I121" s="194"/>
      <c r="J121" s="146" t="s">
        <v>255</v>
      </c>
      <c r="K121" s="120"/>
      <c r="L121" s="122"/>
      <c r="M121" s="110"/>
      <c r="N121" s="107"/>
      <c r="Q121" s="225"/>
    </row>
    <row r="122" spans="1:17" ht="18.75" x14ac:dyDescent="0.3">
      <c r="A122" s="207">
        <v>3</v>
      </c>
      <c r="B122" s="195" t="s">
        <v>247</v>
      </c>
      <c r="C122" s="194"/>
      <c r="D122" s="183"/>
      <c r="E122" s="194"/>
      <c r="F122" s="194"/>
      <c r="G122" s="196"/>
      <c r="H122" s="194"/>
      <c r="I122" s="194"/>
      <c r="J122" s="124"/>
      <c r="K122" s="120"/>
      <c r="L122" s="122"/>
      <c r="M122" s="110"/>
      <c r="N122" s="107"/>
      <c r="Q122" s="225"/>
    </row>
    <row r="123" spans="1:17" ht="18.75" x14ac:dyDescent="0.3">
      <c r="A123" s="197" t="s">
        <v>134</v>
      </c>
      <c r="B123" s="217" t="s">
        <v>247</v>
      </c>
      <c r="C123" s="200" t="s">
        <v>255</v>
      </c>
      <c r="D123" s="183"/>
      <c r="E123" s="194"/>
      <c r="F123" s="194"/>
      <c r="G123" s="194"/>
      <c r="H123" s="194"/>
      <c r="I123" s="194"/>
      <c r="J123" s="146" t="s">
        <v>255</v>
      </c>
      <c r="K123" s="120"/>
      <c r="L123" s="122"/>
      <c r="M123" s="110"/>
      <c r="N123" s="107"/>
      <c r="Q123" s="225"/>
    </row>
    <row r="124" spans="1:17" ht="19.5" x14ac:dyDescent="0.3">
      <c r="A124" s="207">
        <v>4</v>
      </c>
      <c r="B124" s="195" t="s">
        <v>121</v>
      </c>
      <c r="C124" s="197"/>
      <c r="D124" s="183"/>
      <c r="E124" s="194"/>
      <c r="F124" s="194"/>
      <c r="G124" s="209"/>
      <c r="H124" s="194"/>
      <c r="I124" s="194"/>
      <c r="J124" s="128"/>
      <c r="K124" s="120"/>
      <c r="L124" s="122"/>
      <c r="M124" s="110"/>
      <c r="N124" s="107"/>
      <c r="Q124" s="225"/>
    </row>
    <row r="125" spans="1:17" ht="18.75" x14ac:dyDescent="0.25">
      <c r="A125" s="197" t="s">
        <v>135</v>
      </c>
      <c r="B125" s="192" t="s">
        <v>679</v>
      </c>
      <c r="C125" s="197" t="s">
        <v>31</v>
      </c>
      <c r="D125" s="183"/>
      <c r="E125" s="194"/>
      <c r="F125" s="194"/>
      <c r="G125" s="194"/>
      <c r="H125" s="194"/>
      <c r="I125" s="194"/>
      <c r="J125" s="128" t="s">
        <v>31</v>
      </c>
      <c r="K125" s="159" t="s">
        <v>634</v>
      </c>
      <c r="L125" s="122" t="s">
        <v>3</v>
      </c>
      <c r="M125" s="159" t="s">
        <v>170</v>
      </c>
      <c r="N125" s="171"/>
      <c r="Q125" s="225"/>
    </row>
    <row r="126" spans="1:17" ht="37.5" x14ac:dyDescent="0.25">
      <c r="A126" s="197" t="s">
        <v>136</v>
      </c>
      <c r="B126" s="160" t="s">
        <v>680</v>
      </c>
      <c r="C126" s="194" t="s">
        <v>43</v>
      </c>
      <c r="D126" s="183"/>
      <c r="E126" s="194"/>
      <c r="F126" s="194"/>
      <c r="G126" s="193"/>
      <c r="H126" s="194"/>
      <c r="I126" s="194"/>
      <c r="J126" s="124" t="s">
        <v>43</v>
      </c>
      <c r="K126" s="162" t="s">
        <v>635</v>
      </c>
      <c r="L126" s="122" t="s">
        <v>3</v>
      </c>
      <c r="M126" s="162" t="s">
        <v>167</v>
      </c>
      <c r="N126" s="107">
        <v>25.23</v>
      </c>
      <c r="Q126" s="227" t="s">
        <v>752</v>
      </c>
    </row>
    <row r="127" spans="1:17" ht="18.75" x14ac:dyDescent="0.3">
      <c r="A127" s="197" t="s">
        <v>280</v>
      </c>
      <c r="B127" s="160" t="s">
        <v>80</v>
      </c>
      <c r="C127" s="194" t="s">
        <v>32</v>
      </c>
      <c r="D127" s="183"/>
      <c r="E127" s="194"/>
      <c r="F127" s="194"/>
      <c r="G127" s="193"/>
      <c r="H127" s="194"/>
      <c r="I127" s="194"/>
      <c r="J127" s="124" t="s">
        <v>32</v>
      </c>
      <c r="K127" s="120" t="s">
        <v>610</v>
      </c>
      <c r="L127" s="122"/>
      <c r="M127" s="110" t="s">
        <v>534</v>
      </c>
      <c r="N127" s="107"/>
      <c r="Q127" s="225"/>
    </row>
    <row r="128" spans="1:17" ht="18.75" x14ac:dyDescent="0.3">
      <c r="A128" s="197" t="s">
        <v>346</v>
      </c>
      <c r="B128" s="160" t="s">
        <v>80</v>
      </c>
      <c r="C128" s="194" t="s">
        <v>60</v>
      </c>
      <c r="D128" s="183"/>
      <c r="E128" s="194"/>
      <c r="F128" s="194"/>
      <c r="G128" s="193"/>
      <c r="H128" s="194"/>
      <c r="I128" s="194"/>
      <c r="J128" s="124" t="s">
        <v>60</v>
      </c>
      <c r="K128" s="120" t="s">
        <v>589</v>
      </c>
      <c r="L128" s="122"/>
      <c r="M128" s="110" t="s">
        <v>525</v>
      </c>
      <c r="N128" s="107"/>
      <c r="Q128" s="225"/>
    </row>
    <row r="129" spans="1:17" ht="18.75" x14ac:dyDescent="0.3">
      <c r="A129" s="197" t="s">
        <v>281</v>
      </c>
      <c r="B129" s="160" t="s">
        <v>80</v>
      </c>
      <c r="C129" s="194" t="s">
        <v>38</v>
      </c>
      <c r="D129" s="183"/>
      <c r="E129" s="194"/>
      <c r="F129" s="194"/>
      <c r="G129" s="193"/>
      <c r="H129" s="194"/>
      <c r="I129" s="194"/>
      <c r="J129" s="124" t="s">
        <v>38</v>
      </c>
      <c r="K129" s="123" t="s">
        <v>588</v>
      </c>
      <c r="L129" s="122"/>
      <c r="M129" s="110" t="s">
        <v>529</v>
      </c>
      <c r="N129" s="107"/>
      <c r="Q129" s="225"/>
    </row>
    <row r="130" spans="1:17" ht="18.75" x14ac:dyDescent="0.3">
      <c r="A130" s="197" t="s">
        <v>282</v>
      </c>
      <c r="B130" s="160" t="s">
        <v>80</v>
      </c>
      <c r="C130" s="194" t="s">
        <v>36</v>
      </c>
      <c r="D130" s="183"/>
      <c r="E130" s="194"/>
      <c r="F130" s="194"/>
      <c r="G130" s="193"/>
      <c r="H130" s="194"/>
      <c r="I130" s="194"/>
      <c r="J130" s="124" t="s">
        <v>36</v>
      </c>
      <c r="K130" s="120" t="s">
        <v>592</v>
      </c>
      <c r="L130" s="122"/>
      <c r="M130" s="110" t="s">
        <v>519</v>
      </c>
      <c r="N130" s="107"/>
      <c r="Q130" s="227" t="s">
        <v>776</v>
      </c>
    </row>
    <row r="131" spans="1:17" ht="18.75" x14ac:dyDescent="0.3">
      <c r="A131" s="197" t="s">
        <v>283</v>
      </c>
      <c r="B131" s="160" t="s">
        <v>80</v>
      </c>
      <c r="C131" s="200" t="s">
        <v>255</v>
      </c>
      <c r="D131" s="183"/>
      <c r="E131" s="194"/>
      <c r="F131" s="194"/>
      <c r="G131" s="193"/>
      <c r="H131" s="194"/>
      <c r="I131" s="194"/>
      <c r="J131" s="146" t="s">
        <v>255</v>
      </c>
      <c r="K131" s="120"/>
      <c r="L131" s="122"/>
      <c r="M131" s="110"/>
      <c r="N131" s="107"/>
      <c r="Q131" s="225"/>
    </row>
    <row r="132" spans="1:17" ht="19.5" x14ac:dyDescent="0.3">
      <c r="A132" s="207">
        <v>5</v>
      </c>
      <c r="B132" s="186" t="s">
        <v>95</v>
      </c>
      <c r="C132" s="193"/>
      <c r="D132" s="183"/>
      <c r="E132" s="194"/>
      <c r="F132" s="194"/>
      <c r="G132" s="209"/>
      <c r="H132" s="194"/>
      <c r="I132" s="194"/>
      <c r="J132" s="121"/>
      <c r="K132" s="120"/>
      <c r="L132" s="143"/>
      <c r="M132" s="110"/>
      <c r="N132" s="107"/>
      <c r="Q132" s="225"/>
    </row>
    <row r="133" spans="1:17" ht="18.75" x14ac:dyDescent="0.3">
      <c r="A133" s="197" t="s">
        <v>137</v>
      </c>
      <c r="B133" s="160" t="s">
        <v>95</v>
      </c>
      <c r="C133" s="194" t="s">
        <v>207</v>
      </c>
      <c r="D133" s="183"/>
      <c r="E133" s="194"/>
      <c r="F133" s="194"/>
      <c r="G133" s="194"/>
      <c r="H133" s="194"/>
      <c r="I133" s="194"/>
      <c r="J133" s="124" t="s">
        <v>207</v>
      </c>
      <c r="K133" s="120" t="s">
        <v>580</v>
      </c>
      <c r="L133" s="122"/>
      <c r="M133" s="110" t="s">
        <v>554</v>
      </c>
      <c r="N133" s="107">
        <v>7</v>
      </c>
      <c r="Q133" s="225"/>
    </row>
    <row r="134" spans="1:17" ht="18.75" x14ac:dyDescent="0.3">
      <c r="A134" s="197" t="s">
        <v>231</v>
      </c>
      <c r="B134" s="160" t="s">
        <v>681</v>
      </c>
      <c r="C134" s="194" t="s">
        <v>38</v>
      </c>
      <c r="D134" s="183"/>
      <c r="E134" s="194"/>
      <c r="F134" s="194"/>
      <c r="G134" s="194"/>
      <c r="H134" s="194"/>
      <c r="I134" s="194"/>
      <c r="J134" s="124" t="s">
        <v>38</v>
      </c>
      <c r="K134" s="120" t="s">
        <v>650</v>
      </c>
      <c r="L134" s="122"/>
      <c r="M134" s="110" t="s">
        <v>504</v>
      </c>
      <c r="N134" s="107" t="e">
        <f>N126-#REF!-N133</f>
        <v>#REF!</v>
      </c>
      <c r="Q134" s="225"/>
    </row>
    <row r="135" spans="1:17" ht="37.5" x14ac:dyDescent="0.25">
      <c r="A135" s="197" t="s">
        <v>232</v>
      </c>
      <c r="B135" s="160" t="s">
        <v>310</v>
      </c>
      <c r="C135" s="194" t="s">
        <v>35</v>
      </c>
      <c r="D135" s="183"/>
      <c r="E135" s="194"/>
      <c r="F135" s="194"/>
      <c r="G135" s="194"/>
      <c r="H135" s="194"/>
      <c r="I135" s="194"/>
      <c r="J135" s="124" t="s">
        <v>35</v>
      </c>
      <c r="K135" s="159" t="s">
        <v>579</v>
      </c>
      <c r="L135" s="122"/>
      <c r="M135" s="159" t="s">
        <v>545</v>
      </c>
      <c r="N135" s="107"/>
      <c r="Q135" s="225"/>
    </row>
    <row r="136" spans="1:17" ht="18.75" x14ac:dyDescent="0.25">
      <c r="A136" s="197" t="s">
        <v>250</v>
      </c>
      <c r="B136" s="160" t="s">
        <v>709</v>
      </c>
      <c r="C136" s="210" t="s">
        <v>41</v>
      </c>
      <c r="D136" s="183"/>
      <c r="E136" s="194"/>
      <c r="F136" s="194"/>
      <c r="G136" s="193"/>
      <c r="H136" s="194"/>
      <c r="I136" s="194"/>
      <c r="J136" s="148" t="s">
        <v>41</v>
      </c>
      <c r="K136" s="172" t="s">
        <v>581</v>
      </c>
      <c r="L136" s="122"/>
      <c r="M136" s="170" t="s">
        <v>550</v>
      </c>
      <c r="N136" s="107"/>
      <c r="Q136" s="225"/>
    </row>
    <row r="137" spans="1:17" ht="18.75" x14ac:dyDescent="0.3">
      <c r="A137" s="197" t="s">
        <v>357</v>
      </c>
      <c r="B137" s="160" t="s">
        <v>95</v>
      </c>
      <c r="C137" s="210" t="s">
        <v>49</v>
      </c>
      <c r="D137" s="183"/>
      <c r="E137" s="194"/>
      <c r="F137" s="194"/>
      <c r="G137" s="193"/>
      <c r="H137" s="194"/>
      <c r="I137" s="194"/>
      <c r="J137" s="148" t="s">
        <v>49</v>
      </c>
      <c r="K137" s="120" t="s">
        <v>611</v>
      </c>
      <c r="L137" s="122"/>
      <c r="M137" s="110" t="s">
        <v>532</v>
      </c>
      <c r="N137" s="107"/>
      <c r="Q137" s="225"/>
    </row>
    <row r="138" spans="1:17" ht="18.75" x14ac:dyDescent="0.3">
      <c r="A138" s="197" t="s">
        <v>358</v>
      </c>
      <c r="B138" s="160" t="s">
        <v>95</v>
      </c>
      <c r="C138" s="210" t="s">
        <v>58</v>
      </c>
      <c r="D138" s="183"/>
      <c r="E138" s="194"/>
      <c r="F138" s="194"/>
      <c r="G138" s="193"/>
      <c r="H138" s="194"/>
      <c r="I138" s="194"/>
      <c r="J138" s="148" t="s">
        <v>58</v>
      </c>
      <c r="K138" s="120" t="s">
        <v>612</v>
      </c>
      <c r="L138" s="122"/>
      <c r="M138" s="110" t="s">
        <v>542</v>
      </c>
      <c r="N138" s="107"/>
      <c r="Q138" s="225"/>
    </row>
    <row r="139" spans="1:17" ht="37.5" x14ac:dyDescent="0.3">
      <c r="A139" s="197" t="s">
        <v>359</v>
      </c>
      <c r="B139" s="160" t="s">
        <v>238</v>
      </c>
      <c r="C139" s="210" t="s">
        <v>58</v>
      </c>
      <c r="D139" s="183"/>
      <c r="E139" s="194"/>
      <c r="F139" s="194"/>
      <c r="G139" s="193"/>
      <c r="H139" s="194"/>
      <c r="I139" s="194"/>
      <c r="J139" s="148" t="s">
        <v>58</v>
      </c>
      <c r="K139" s="123" t="s">
        <v>578</v>
      </c>
      <c r="L139" s="122"/>
      <c r="M139" s="110" t="s">
        <v>543</v>
      </c>
      <c r="N139" s="107"/>
      <c r="Q139" s="225"/>
    </row>
    <row r="140" spans="1:17" ht="37.5" x14ac:dyDescent="0.3">
      <c r="A140" s="197" t="s">
        <v>360</v>
      </c>
      <c r="B140" s="160" t="s">
        <v>720</v>
      </c>
      <c r="C140" s="210" t="s">
        <v>36</v>
      </c>
      <c r="D140" s="183"/>
      <c r="E140" s="194"/>
      <c r="F140" s="194"/>
      <c r="G140" s="193"/>
      <c r="H140" s="194"/>
      <c r="I140" s="194"/>
      <c r="J140" s="148" t="s">
        <v>36</v>
      </c>
      <c r="K140" s="123" t="s">
        <v>728</v>
      </c>
      <c r="L140" s="122"/>
      <c r="M140" s="110"/>
      <c r="N140" s="107"/>
      <c r="Q140" s="226" t="s">
        <v>750</v>
      </c>
    </row>
    <row r="141" spans="1:17" ht="18.75" x14ac:dyDescent="0.3">
      <c r="A141" s="197" t="s">
        <v>361</v>
      </c>
      <c r="B141" s="160" t="s">
        <v>326</v>
      </c>
      <c r="C141" s="210" t="s">
        <v>43</v>
      </c>
      <c r="D141" s="183"/>
      <c r="E141" s="194"/>
      <c r="F141" s="194"/>
      <c r="G141" s="193"/>
      <c r="H141" s="194"/>
      <c r="I141" s="194"/>
      <c r="J141" s="148" t="s">
        <v>43</v>
      </c>
      <c r="K141" s="120" t="s">
        <v>577</v>
      </c>
      <c r="L141" s="122"/>
      <c r="M141" s="110" t="s">
        <v>523</v>
      </c>
      <c r="N141" s="107"/>
      <c r="Q141" s="225"/>
    </row>
    <row r="142" spans="1:17" ht="18.75" x14ac:dyDescent="0.3">
      <c r="A142" s="197" t="s">
        <v>362</v>
      </c>
      <c r="B142" s="160" t="s">
        <v>95</v>
      </c>
      <c r="C142" s="210" t="s">
        <v>36</v>
      </c>
      <c r="D142" s="183"/>
      <c r="E142" s="194"/>
      <c r="F142" s="194"/>
      <c r="G142" s="193"/>
      <c r="H142" s="194"/>
      <c r="I142" s="194"/>
      <c r="J142" s="148" t="s">
        <v>36</v>
      </c>
      <c r="K142" s="120" t="s">
        <v>613</v>
      </c>
      <c r="L142" s="122"/>
      <c r="M142" s="110" t="s">
        <v>520</v>
      </c>
      <c r="N142" s="107"/>
      <c r="Q142" s="225"/>
    </row>
    <row r="143" spans="1:17" ht="37.5" x14ac:dyDescent="0.3">
      <c r="A143" s="197" t="s">
        <v>365</v>
      </c>
      <c r="B143" s="160" t="s">
        <v>364</v>
      </c>
      <c r="C143" s="198" t="s">
        <v>492</v>
      </c>
      <c r="D143" s="183"/>
      <c r="E143" s="194"/>
      <c r="F143" s="194"/>
      <c r="G143" s="193"/>
      <c r="H143" s="194"/>
      <c r="I143" s="194"/>
      <c r="J143" s="129" t="s">
        <v>492</v>
      </c>
      <c r="K143" s="120"/>
      <c r="L143" s="122"/>
      <c r="M143" s="110"/>
      <c r="N143" s="107"/>
      <c r="Q143" s="225"/>
    </row>
    <row r="144" spans="1:17" ht="75" x14ac:dyDescent="0.3">
      <c r="A144" s="197" t="s">
        <v>710</v>
      </c>
      <c r="B144" s="160" t="s">
        <v>363</v>
      </c>
      <c r="C144" s="198" t="s">
        <v>493</v>
      </c>
      <c r="D144" s="183"/>
      <c r="E144" s="194"/>
      <c r="F144" s="194"/>
      <c r="G144" s="193"/>
      <c r="H144" s="194"/>
      <c r="I144" s="194"/>
      <c r="J144" s="129" t="s">
        <v>493</v>
      </c>
      <c r="K144" s="120"/>
      <c r="L144" s="122" t="s">
        <v>6</v>
      </c>
      <c r="M144" s="110"/>
      <c r="N144" s="107"/>
      <c r="Q144" s="225"/>
    </row>
    <row r="145" spans="1:17" ht="19.5" x14ac:dyDescent="0.3">
      <c r="A145" s="207">
        <v>6</v>
      </c>
      <c r="B145" s="195" t="s">
        <v>120</v>
      </c>
      <c r="C145" s="193"/>
      <c r="D145" s="183"/>
      <c r="E145" s="194"/>
      <c r="F145" s="194"/>
      <c r="G145" s="209"/>
      <c r="H145" s="194"/>
      <c r="I145" s="194"/>
      <c r="J145" s="121"/>
      <c r="K145" s="120"/>
      <c r="L145" s="143"/>
      <c r="M145" s="110"/>
      <c r="N145" s="107"/>
      <c r="Q145" s="225"/>
    </row>
    <row r="146" spans="1:17" ht="37.5" x14ac:dyDescent="0.25">
      <c r="A146" s="197" t="s">
        <v>349</v>
      </c>
      <c r="B146" s="160" t="s">
        <v>682</v>
      </c>
      <c r="C146" s="197" t="s">
        <v>31</v>
      </c>
      <c r="D146" s="183"/>
      <c r="E146" s="194"/>
      <c r="F146" s="194"/>
      <c r="G146" s="194"/>
      <c r="H146" s="194"/>
      <c r="I146" s="194"/>
      <c r="J146" s="128" t="s">
        <v>31</v>
      </c>
      <c r="K146" s="162" t="s">
        <v>576</v>
      </c>
      <c r="L146" s="122" t="s">
        <v>7</v>
      </c>
      <c r="M146" s="162" t="s">
        <v>169</v>
      </c>
      <c r="N146" s="107"/>
      <c r="Q146" s="225"/>
    </row>
    <row r="147" spans="1:17" ht="18.75" x14ac:dyDescent="0.3">
      <c r="A147" s="197" t="s">
        <v>138</v>
      </c>
      <c r="B147" s="203" t="s">
        <v>683</v>
      </c>
      <c r="C147" s="193" t="s">
        <v>36</v>
      </c>
      <c r="D147" s="183"/>
      <c r="E147" s="194"/>
      <c r="F147" s="194"/>
      <c r="G147" s="194"/>
      <c r="H147" s="194"/>
      <c r="I147" s="194"/>
      <c r="J147" s="121" t="s">
        <v>36</v>
      </c>
      <c r="K147" s="120"/>
      <c r="L147" s="143" t="s">
        <v>7</v>
      </c>
      <c r="M147" s="110" t="s">
        <v>504</v>
      </c>
      <c r="N147" s="107"/>
      <c r="Q147" s="225"/>
    </row>
    <row r="148" spans="1:17" ht="18.75" x14ac:dyDescent="0.25">
      <c r="A148" s="197" t="s">
        <v>139</v>
      </c>
      <c r="B148" s="218" t="s">
        <v>306</v>
      </c>
      <c r="C148" s="210" t="s">
        <v>40</v>
      </c>
      <c r="D148" s="183"/>
      <c r="E148" s="194"/>
      <c r="F148" s="194"/>
      <c r="G148" s="194"/>
      <c r="H148" s="194"/>
      <c r="I148" s="194"/>
      <c r="J148" s="148" t="s">
        <v>40</v>
      </c>
      <c r="K148" s="159" t="s">
        <v>575</v>
      </c>
      <c r="L148" s="122"/>
      <c r="M148" s="159" t="s">
        <v>552</v>
      </c>
      <c r="N148" s="107"/>
      <c r="Q148" s="225"/>
    </row>
    <row r="149" spans="1:17" ht="18.75" x14ac:dyDescent="0.3">
      <c r="A149" s="197" t="s">
        <v>233</v>
      </c>
      <c r="B149" s="218" t="s">
        <v>311</v>
      </c>
      <c r="C149" s="210" t="s">
        <v>35</v>
      </c>
      <c r="D149" s="183"/>
      <c r="E149" s="194"/>
      <c r="F149" s="194"/>
      <c r="G149" s="194"/>
      <c r="H149" s="194"/>
      <c r="I149" s="194"/>
      <c r="J149" s="148" t="s">
        <v>35</v>
      </c>
      <c r="K149" s="120" t="s">
        <v>614</v>
      </c>
      <c r="L149" s="122"/>
      <c r="M149" s="110"/>
      <c r="N149" s="107"/>
      <c r="Q149" s="225"/>
    </row>
    <row r="150" spans="1:17" ht="18.75" x14ac:dyDescent="0.3">
      <c r="A150" s="197" t="s">
        <v>366</v>
      </c>
      <c r="B150" s="218" t="s">
        <v>381</v>
      </c>
      <c r="C150" s="210" t="s">
        <v>38</v>
      </c>
      <c r="D150" s="183"/>
      <c r="E150" s="194"/>
      <c r="F150" s="194"/>
      <c r="G150" s="194"/>
      <c r="H150" s="194"/>
      <c r="I150" s="194"/>
      <c r="J150" s="148" t="s">
        <v>38</v>
      </c>
      <c r="K150" s="120" t="s">
        <v>574</v>
      </c>
      <c r="L150" s="122"/>
      <c r="M150" s="110" t="s">
        <v>528</v>
      </c>
      <c r="N150" s="107"/>
      <c r="Q150" s="225"/>
    </row>
    <row r="151" spans="1:17" ht="18.75" x14ac:dyDescent="0.3">
      <c r="A151" s="197" t="s">
        <v>234</v>
      </c>
      <c r="B151" s="218" t="s">
        <v>380</v>
      </c>
      <c r="C151" s="210" t="s">
        <v>38</v>
      </c>
      <c r="D151" s="183"/>
      <c r="E151" s="194"/>
      <c r="F151" s="194"/>
      <c r="G151" s="194"/>
      <c r="H151" s="194"/>
      <c r="I151" s="194"/>
      <c r="J151" s="148" t="s">
        <v>38</v>
      </c>
      <c r="K151" s="120" t="s">
        <v>617</v>
      </c>
      <c r="L151" s="122"/>
      <c r="M151" s="110" t="s">
        <v>527</v>
      </c>
      <c r="N151" s="107"/>
      <c r="Q151" s="225"/>
    </row>
    <row r="152" spans="1:17" ht="18.75" x14ac:dyDescent="0.3">
      <c r="A152" s="197" t="s">
        <v>367</v>
      </c>
      <c r="B152" s="218" t="s">
        <v>328</v>
      </c>
      <c r="C152" s="210" t="s">
        <v>38</v>
      </c>
      <c r="D152" s="183"/>
      <c r="E152" s="194"/>
      <c r="F152" s="194"/>
      <c r="G152" s="194"/>
      <c r="H152" s="194"/>
      <c r="I152" s="194"/>
      <c r="J152" s="148" t="s">
        <v>38</v>
      </c>
      <c r="K152" s="120" t="s">
        <v>572</v>
      </c>
      <c r="L152" s="122"/>
      <c r="M152" s="110" t="s">
        <v>505</v>
      </c>
      <c r="N152" s="107"/>
      <c r="Q152" s="225"/>
    </row>
    <row r="153" spans="1:17" ht="18.75" x14ac:dyDescent="0.3">
      <c r="A153" s="197" t="s">
        <v>368</v>
      </c>
      <c r="B153" s="218" t="s">
        <v>329</v>
      </c>
      <c r="C153" s="210" t="s">
        <v>38</v>
      </c>
      <c r="D153" s="183"/>
      <c r="E153" s="194"/>
      <c r="F153" s="194"/>
      <c r="G153" s="194"/>
      <c r="H153" s="194"/>
      <c r="I153" s="194"/>
      <c r="J153" s="148" t="s">
        <v>38</v>
      </c>
      <c r="K153" s="120" t="s">
        <v>571</v>
      </c>
      <c r="L153" s="122"/>
      <c r="M153" s="110" t="s">
        <v>506</v>
      </c>
      <c r="N153" s="107"/>
      <c r="Q153" s="225"/>
    </row>
    <row r="154" spans="1:17" ht="37.5" x14ac:dyDescent="0.3">
      <c r="A154" s="197" t="s">
        <v>369</v>
      </c>
      <c r="B154" s="218" t="s">
        <v>325</v>
      </c>
      <c r="C154" s="210" t="s">
        <v>43</v>
      </c>
      <c r="D154" s="183"/>
      <c r="E154" s="194"/>
      <c r="F154" s="194"/>
      <c r="G154" s="194"/>
      <c r="H154" s="194"/>
      <c r="I154" s="194"/>
      <c r="J154" s="148" t="s">
        <v>43</v>
      </c>
      <c r="K154" s="130" t="s">
        <v>570</v>
      </c>
      <c r="L154" s="122"/>
      <c r="M154" s="110" t="s">
        <v>524</v>
      </c>
      <c r="N154" s="107"/>
      <c r="Q154" s="225"/>
    </row>
    <row r="155" spans="1:17" ht="37.5" x14ac:dyDescent="0.3">
      <c r="A155" s="197" t="s">
        <v>370</v>
      </c>
      <c r="B155" s="218" t="s">
        <v>703</v>
      </c>
      <c r="C155" s="210" t="s">
        <v>58</v>
      </c>
      <c r="D155" s="183"/>
      <c r="E155" s="194"/>
      <c r="F155" s="194"/>
      <c r="G155" s="194"/>
      <c r="H155" s="194"/>
      <c r="I155" s="194"/>
      <c r="J155" s="148" t="s">
        <v>58</v>
      </c>
      <c r="K155" s="130" t="s">
        <v>644</v>
      </c>
      <c r="L155" s="122"/>
      <c r="M155" s="110"/>
      <c r="N155" s="107"/>
      <c r="Q155" s="225"/>
    </row>
    <row r="156" spans="1:17" ht="21.75" customHeight="1" x14ac:dyDescent="0.3">
      <c r="A156" s="197" t="s">
        <v>371</v>
      </c>
      <c r="B156" s="218" t="s">
        <v>215</v>
      </c>
      <c r="C156" s="198" t="s">
        <v>255</v>
      </c>
      <c r="D156" s="183"/>
      <c r="E156" s="194"/>
      <c r="F156" s="194"/>
      <c r="G156" s="194"/>
      <c r="H156" s="194"/>
      <c r="I156" s="194"/>
      <c r="J156" s="129" t="s">
        <v>255</v>
      </c>
      <c r="K156" s="120"/>
      <c r="L156" s="122"/>
      <c r="M156" s="110"/>
      <c r="N156" s="107"/>
      <c r="Q156" s="225"/>
    </row>
    <row r="157" spans="1:17" ht="24" customHeight="1" x14ac:dyDescent="0.3">
      <c r="A157" s="197" t="s">
        <v>704</v>
      </c>
      <c r="B157" s="218" t="s">
        <v>84</v>
      </c>
      <c r="C157" s="198" t="s">
        <v>255</v>
      </c>
      <c r="D157" s="183"/>
      <c r="E157" s="194"/>
      <c r="F157" s="194"/>
      <c r="G157" s="194"/>
      <c r="H157" s="194"/>
      <c r="I157" s="194"/>
      <c r="J157" s="129" t="s">
        <v>255</v>
      </c>
      <c r="K157" s="120"/>
      <c r="L157" s="122"/>
      <c r="M157" s="110"/>
      <c r="N157" s="107"/>
      <c r="Q157" s="225"/>
    </row>
    <row r="158" spans="1:17" ht="19.5" x14ac:dyDescent="0.3">
      <c r="A158" s="207">
        <v>7</v>
      </c>
      <c r="B158" s="195" t="s">
        <v>118</v>
      </c>
      <c r="C158" s="193"/>
      <c r="D158" s="183"/>
      <c r="E158" s="194"/>
      <c r="F158" s="194"/>
      <c r="G158" s="209"/>
      <c r="H158" s="194"/>
      <c r="I158" s="194"/>
      <c r="J158" s="121"/>
      <c r="K158" s="120"/>
      <c r="L158" s="143"/>
      <c r="M158" s="110"/>
      <c r="N158" s="107"/>
      <c r="Q158" s="225"/>
    </row>
    <row r="159" spans="1:17" ht="37.5" x14ac:dyDescent="0.3">
      <c r="A159" s="197" t="s">
        <v>350</v>
      </c>
      <c r="B159" s="160" t="s">
        <v>716</v>
      </c>
      <c r="C159" s="194" t="s">
        <v>41</v>
      </c>
      <c r="D159" s="183"/>
      <c r="E159" s="194"/>
      <c r="F159" s="194"/>
      <c r="G159" s="194"/>
      <c r="H159" s="194"/>
      <c r="I159" s="194"/>
      <c r="J159" s="124" t="s">
        <v>41</v>
      </c>
      <c r="K159" s="120" t="s">
        <v>581</v>
      </c>
      <c r="L159" s="122" t="s">
        <v>25</v>
      </c>
      <c r="M159" s="110" t="s">
        <v>526</v>
      </c>
      <c r="N159" s="107"/>
      <c r="Q159" s="225"/>
    </row>
    <row r="160" spans="1:17" ht="37.5" x14ac:dyDescent="0.3">
      <c r="A160" s="197" t="s">
        <v>251</v>
      </c>
      <c r="B160" s="160" t="s">
        <v>715</v>
      </c>
      <c r="C160" s="194" t="s">
        <v>226</v>
      </c>
      <c r="D160" s="183"/>
      <c r="E160" s="194"/>
      <c r="F160" s="194"/>
      <c r="G160" s="194"/>
      <c r="H160" s="194"/>
      <c r="I160" s="194"/>
      <c r="J160" s="124" t="s">
        <v>226</v>
      </c>
      <c r="K160" s="120" t="s">
        <v>705</v>
      </c>
      <c r="L160" s="173"/>
      <c r="M160" s="110"/>
      <c r="N160" s="107"/>
      <c r="Q160" s="226" t="s">
        <v>753</v>
      </c>
    </row>
    <row r="161" spans="1:17" ht="37.5" x14ac:dyDescent="0.3">
      <c r="A161" s="197" t="s">
        <v>252</v>
      </c>
      <c r="B161" s="206" t="s">
        <v>717</v>
      </c>
      <c r="C161" s="193" t="s">
        <v>36</v>
      </c>
      <c r="D161" s="183"/>
      <c r="E161" s="194"/>
      <c r="F161" s="194"/>
      <c r="G161" s="194"/>
      <c r="H161" s="194"/>
      <c r="I161" s="194"/>
      <c r="J161" s="121" t="s">
        <v>36</v>
      </c>
      <c r="K161" s="120" t="s">
        <v>616</v>
      </c>
      <c r="L161" s="174"/>
      <c r="M161" s="110"/>
      <c r="N161" s="107"/>
      <c r="Q161" s="225"/>
    </row>
    <row r="162" spans="1:17" ht="37.5" x14ac:dyDescent="0.3">
      <c r="A162" s="197" t="s">
        <v>372</v>
      </c>
      <c r="B162" s="206" t="s">
        <v>684</v>
      </c>
      <c r="C162" s="194" t="s">
        <v>32</v>
      </c>
      <c r="D162" s="183"/>
      <c r="E162" s="194"/>
      <c r="F162" s="194"/>
      <c r="G162" s="194"/>
      <c r="H162" s="194"/>
      <c r="I162" s="194"/>
      <c r="J162" s="124" t="s">
        <v>32</v>
      </c>
      <c r="K162" s="123" t="s">
        <v>651</v>
      </c>
      <c r="L162" s="122"/>
      <c r="M162" s="110" t="s">
        <v>504</v>
      </c>
      <c r="N162" s="107"/>
      <c r="Q162" s="228"/>
    </row>
    <row r="163" spans="1:17" ht="18.75" x14ac:dyDescent="0.3">
      <c r="A163" s="197" t="s">
        <v>253</v>
      </c>
      <c r="B163" s="206" t="s">
        <v>685</v>
      </c>
      <c r="C163" s="194" t="s">
        <v>60</v>
      </c>
      <c r="D163" s="183"/>
      <c r="E163" s="194"/>
      <c r="F163" s="194"/>
      <c r="G163" s="194"/>
      <c r="H163" s="194"/>
      <c r="I163" s="194"/>
      <c r="J163" s="124" t="s">
        <v>60</v>
      </c>
      <c r="K163" s="120" t="s">
        <v>597</v>
      </c>
      <c r="L163" s="143"/>
      <c r="M163" s="110"/>
      <c r="N163" s="107"/>
      <c r="Q163" s="225"/>
    </row>
    <row r="164" spans="1:17" ht="18.75" x14ac:dyDescent="0.3">
      <c r="A164" s="197" t="s">
        <v>373</v>
      </c>
      <c r="B164" s="206" t="s">
        <v>685</v>
      </c>
      <c r="C164" s="194" t="s">
        <v>55</v>
      </c>
      <c r="D164" s="183"/>
      <c r="E164" s="194"/>
      <c r="F164" s="194"/>
      <c r="G164" s="194"/>
      <c r="H164" s="194"/>
      <c r="I164" s="194"/>
      <c r="J164" s="124" t="s">
        <v>55</v>
      </c>
      <c r="K164" s="120" t="s">
        <v>600</v>
      </c>
      <c r="L164" s="143"/>
      <c r="M164" s="110"/>
      <c r="N164" s="107"/>
      <c r="Q164" s="225"/>
    </row>
    <row r="165" spans="1:17" ht="18.75" x14ac:dyDescent="0.3">
      <c r="A165" s="197" t="s">
        <v>374</v>
      </c>
      <c r="B165" s="206" t="s">
        <v>686</v>
      </c>
      <c r="C165" s="193" t="s">
        <v>35</v>
      </c>
      <c r="D165" s="183"/>
      <c r="E165" s="194"/>
      <c r="F165" s="194"/>
      <c r="G165" s="194"/>
      <c r="H165" s="194"/>
      <c r="I165" s="194"/>
      <c r="J165" s="175" t="s">
        <v>35</v>
      </c>
      <c r="K165" s="120" t="s">
        <v>593</v>
      </c>
      <c r="L165" s="143"/>
      <c r="M165" s="110"/>
      <c r="N165" s="107"/>
      <c r="Q165" s="225"/>
    </row>
    <row r="166" spans="1:17" ht="18.75" x14ac:dyDescent="0.25">
      <c r="A166" s="197" t="s">
        <v>375</v>
      </c>
      <c r="B166" s="160" t="s">
        <v>687</v>
      </c>
      <c r="C166" s="194" t="s">
        <v>55</v>
      </c>
      <c r="D166" s="183"/>
      <c r="E166" s="194"/>
      <c r="F166" s="194"/>
      <c r="G166" s="194"/>
      <c r="H166" s="194"/>
      <c r="I166" s="194"/>
      <c r="J166" s="124" t="s">
        <v>55</v>
      </c>
      <c r="K166" s="159" t="s">
        <v>569</v>
      </c>
      <c r="L166" s="122" t="s">
        <v>25</v>
      </c>
      <c r="M166" s="159" t="s">
        <v>176</v>
      </c>
      <c r="N166" s="107"/>
      <c r="Q166" s="225"/>
    </row>
    <row r="167" spans="1:17" ht="37.5" x14ac:dyDescent="0.25">
      <c r="A167" s="197" t="s">
        <v>376</v>
      </c>
      <c r="B167" s="206" t="s">
        <v>688</v>
      </c>
      <c r="C167" s="193" t="s">
        <v>36</v>
      </c>
      <c r="D167" s="183"/>
      <c r="E167" s="194"/>
      <c r="F167" s="194"/>
      <c r="G167" s="194"/>
      <c r="H167" s="194"/>
      <c r="I167" s="194"/>
      <c r="J167" s="121" t="s">
        <v>36</v>
      </c>
      <c r="K167" s="159" t="s">
        <v>568</v>
      </c>
      <c r="L167" s="143" t="s">
        <v>25</v>
      </c>
      <c r="M167" s="159" t="s">
        <v>177</v>
      </c>
      <c r="N167" s="107"/>
      <c r="Q167" s="225"/>
    </row>
    <row r="168" spans="1:17" ht="37.5" x14ac:dyDescent="0.25">
      <c r="A168" s="197" t="s">
        <v>377</v>
      </c>
      <c r="B168" s="206" t="s">
        <v>689</v>
      </c>
      <c r="C168" s="193" t="s">
        <v>36</v>
      </c>
      <c r="D168" s="183"/>
      <c r="E168" s="194"/>
      <c r="F168" s="194"/>
      <c r="G168" s="194"/>
      <c r="H168" s="194"/>
      <c r="I168" s="194"/>
      <c r="J168" s="121" t="s">
        <v>36</v>
      </c>
      <c r="K168" s="159" t="s">
        <v>616</v>
      </c>
      <c r="L168" s="143" t="s">
        <v>25</v>
      </c>
      <c r="M168" s="176" t="s">
        <v>178</v>
      </c>
      <c r="N168" s="107"/>
      <c r="Q168" s="225"/>
    </row>
    <row r="169" spans="1:17" ht="37.5" x14ac:dyDescent="0.3">
      <c r="A169" s="197" t="s">
        <v>378</v>
      </c>
      <c r="B169" s="206" t="s">
        <v>690</v>
      </c>
      <c r="C169" s="194" t="s">
        <v>56</v>
      </c>
      <c r="D169" s="183"/>
      <c r="E169" s="194"/>
      <c r="F169" s="194"/>
      <c r="G169" s="194"/>
      <c r="H169" s="194"/>
      <c r="I169" s="194"/>
      <c r="J169" s="124" t="s">
        <v>56</v>
      </c>
      <c r="K169" s="120" t="s">
        <v>598</v>
      </c>
      <c r="L169" s="143" t="s">
        <v>25</v>
      </c>
      <c r="M169" s="110"/>
      <c r="N169" s="107"/>
      <c r="Q169" s="225"/>
    </row>
    <row r="170" spans="1:17" ht="37.5" x14ac:dyDescent="0.25">
      <c r="A170" s="197" t="s">
        <v>379</v>
      </c>
      <c r="B170" s="206" t="s">
        <v>691</v>
      </c>
      <c r="C170" s="193" t="s">
        <v>226</v>
      </c>
      <c r="D170" s="183"/>
      <c r="E170" s="194"/>
      <c r="F170" s="194"/>
      <c r="G170" s="194"/>
      <c r="H170" s="194"/>
      <c r="I170" s="194"/>
      <c r="J170" s="121" t="s">
        <v>226</v>
      </c>
      <c r="K170" s="162" t="s">
        <v>567</v>
      </c>
      <c r="L170" s="143" t="s">
        <v>25</v>
      </c>
      <c r="M170" s="162" t="s">
        <v>168</v>
      </c>
      <c r="N170" s="107"/>
      <c r="Q170" s="225"/>
    </row>
    <row r="171" spans="1:17" ht="37.5" x14ac:dyDescent="0.3">
      <c r="A171" s="197" t="s">
        <v>706</v>
      </c>
      <c r="B171" s="206" t="s">
        <v>692</v>
      </c>
      <c r="C171" s="193" t="s">
        <v>32</v>
      </c>
      <c r="D171" s="183"/>
      <c r="E171" s="194"/>
      <c r="F171" s="194"/>
      <c r="G171" s="194"/>
      <c r="H171" s="194"/>
      <c r="I171" s="194"/>
      <c r="J171" s="121" t="s">
        <v>32</v>
      </c>
      <c r="K171" s="120" t="s">
        <v>599</v>
      </c>
      <c r="L171" s="143"/>
      <c r="M171" s="110"/>
      <c r="N171" s="107"/>
      <c r="Q171" s="225"/>
    </row>
    <row r="172" spans="1:17" ht="37.5" x14ac:dyDescent="0.25">
      <c r="A172" s="197" t="s">
        <v>707</v>
      </c>
      <c r="B172" s="206" t="s">
        <v>695</v>
      </c>
      <c r="C172" s="194" t="s">
        <v>56</v>
      </c>
      <c r="D172" s="183"/>
      <c r="E172" s="194"/>
      <c r="F172" s="194"/>
      <c r="G172" s="194"/>
      <c r="H172" s="194"/>
      <c r="I172" s="194"/>
      <c r="J172" s="124" t="s">
        <v>56</v>
      </c>
      <c r="K172" s="177" t="s">
        <v>615</v>
      </c>
      <c r="L172" s="143" t="s">
        <v>25</v>
      </c>
      <c r="M172" s="159" t="s">
        <v>175</v>
      </c>
      <c r="N172" s="107"/>
      <c r="Q172" s="225"/>
    </row>
    <row r="173" spans="1:17" ht="18.75" x14ac:dyDescent="0.3">
      <c r="A173" s="178"/>
      <c r="B173" s="178" t="s">
        <v>158</v>
      </c>
      <c r="C173" s="179"/>
      <c r="D173" s="183"/>
      <c r="E173" s="196"/>
      <c r="F173" s="196"/>
      <c r="G173" s="182"/>
      <c r="H173" s="196"/>
      <c r="I173" s="196"/>
      <c r="J173" s="179"/>
      <c r="K173" s="180"/>
      <c r="L173" s="117"/>
      <c r="M173" s="117"/>
      <c r="N173" s="118"/>
      <c r="Q173" s="225"/>
    </row>
  </sheetData>
  <mergeCells count="18">
    <mergeCell ref="A1:B1"/>
    <mergeCell ref="A2:K3"/>
    <mergeCell ref="A4:A7"/>
    <mergeCell ref="B4:B7"/>
    <mergeCell ref="D4:D7"/>
    <mergeCell ref="E4:I4"/>
    <mergeCell ref="J4:J7"/>
    <mergeCell ref="K4:K7"/>
    <mergeCell ref="C4:C7"/>
    <mergeCell ref="E5:H5"/>
    <mergeCell ref="I6:I7"/>
    <mergeCell ref="H6:H7"/>
    <mergeCell ref="G6:G7"/>
    <mergeCell ref="F6:F7"/>
    <mergeCell ref="E6:E7"/>
    <mergeCell ref="Q4:Q7"/>
    <mergeCell ref="Q1:Q3"/>
    <mergeCell ref="L4:L7"/>
  </mergeCells>
  <printOptions horizontalCentered="1"/>
  <pageMargins left="0.45" right="0.25" top="0.35" bottom="0.35" header="0.3" footer="0.3"/>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J101"/>
  <sheetViews>
    <sheetView showZeros="0" topLeftCell="A19" zoomScale="85" zoomScaleNormal="85" workbookViewId="0">
      <selection activeCell="B7" sqref="B7"/>
    </sheetView>
  </sheetViews>
  <sheetFormatPr defaultColWidth="9.140625" defaultRowHeight="15" x14ac:dyDescent="0.25"/>
  <cols>
    <col min="1" max="1" width="8.28515625" style="5" customWidth="1"/>
    <col min="2" max="2" width="62.5703125" style="1" customWidth="1"/>
    <col min="3" max="3" width="11.85546875" style="4" customWidth="1"/>
    <col min="4" max="4" width="31.85546875" style="6" customWidth="1"/>
    <col min="5" max="5" width="0" style="1" hidden="1" customWidth="1"/>
    <col min="6" max="9" width="9.140625" style="1"/>
    <col min="10" max="10" width="12.28515625" style="1" bestFit="1" customWidth="1"/>
    <col min="11" max="16384" width="9.140625" style="1"/>
  </cols>
  <sheetData>
    <row r="1" spans="1:6" ht="18.75" customHeight="1" x14ac:dyDescent="0.3">
      <c r="A1" s="439" t="s">
        <v>179</v>
      </c>
      <c r="B1" s="439"/>
      <c r="C1" s="20"/>
      <c r="D1" s="22"/>
      <c r="E1" s="21"/>
      <c r="F1" s="21"/>
    </row>
    <row r="2" spans="1:6" x14ac:dyDescent="0.25">
      <c r="A2" s="440" t="s">
        <v>180</v>
      </c>
      <c r="B2" s="440"/>
      <c r="C2" s="440"/>
      <c r="D2" s="440"/>
      <c r="E2" s="21"/>
      <c r="F2" s="21"/>
    </row>
    <row r="3" spans="1:6" x14ac:dyDescent="0.25">
      <c r="A3" s="441"/>
      <c r="B3" s="441"/>
      <c r="C3" s="441"/>
      <c r="D3" s="441"/>
      <c r="E3" s="21"/>
      <c r="F3" s="21"/>
    </row>
    <row r="4" spans="1:6" s="3" customFormat="1" ht="22.5" customHeight="1" x14ac:dyDescent="0.3">
      <c r="A4" s="42" t="s">
        <v>258</v>
      </c>
      <c r="B4" s="40" t="s">
        <v>0</v>
      </c>
      <c r="C4" s="41" t="s">
        <v>2</v>
      </c>
      <c r="D4" s="40" t="s">
        <v>259</v>
      </c>
      <c r="E4" s="34" t="s">
        <v>1</v>
      </c>
      <c r="F4" s="15"/>
    </row>
    <row r="5" spans="1:6" s="23" customFormat="1" ht="18.75" x14ac:dyDescent="0.3">
      <c r="A5" s="43">
        <v>1</v>
      </c>
      <c r="B5" s="44" t="s">
        <v>29</v>
      </c>
      <c r="C5" s="65">
        <v>0.6</v>
      </c>
      <c r="D5" s="46" t="s">
        <v>207</v>
      </c>
      <c r="E5" s="10" t="s">
        <v>5</v>
      </c>
      <c r="F5" s="15"/>
    </row>
    <row r="6" spans="1:6" s="23" customFormat="1" ht="27.75" customHeight="1" x14ac:dyDescent="0.3">
      <c r="A6" s="43">
        <v>2</v>
      </c>
      <c r="B6" s="47" t="s">
        <v>33</v>
      </c>
      <c r="C6" s="65">
        <v>7.25</v>
      </c>
      <c r="D6" s="48" t="s">
        <v>34</v>
      </c>
      <c r="E6" s="7" t="s">
        <v>4</v>
      </c>
      <c r="F6" s="15"/>
    </row>
    <row r="7" spans="1:6" s="39" customFormat="1" ht="35.25" customHeight="1" x14ac:dyDescent="0.25">
      <c r="A7" s="43">
        <v>3</v>
      </c>
      <c r="B7" s="49" t="s">
        <v>237</v>
      </c>
      <c r="C7" s="66">
        <v>3.1999999999999997</v>
      </c>
      <c r="D7" s="50" t="s">
        <v>58</v>
      </c>
      <c r="E7" s="37"/>
      <c r="F7" s="38"/>
    </row>
    <row r="8" spans="1:6" s="12" customFormat="1" ht="56.25" x14ac:dyDescent="0.3">
      <c r="A8" s="43">
        <v>4</v>
      </c>
      <c r="B8" s="44" t="s">
        <v>186</v>
      </c>
      <c r="C8" s="65">
        <v>189</v>
      </c>
      <c r="D8" s="51" t="s">
        <v>187</v>
      </c>
      <c r="E8" s="7"/>
      <c r="F8" s="15"/>
    </row>
    <row r="9" spans="1:6" s="23" customFormat="1" ht="37.5" x14ac:dyDescent="0.3">
      <c r="A9" s="43">
        <v>5</v>
      </c>
      <c r="B9" s="52" t="s">
        <v>212</v>
      </c>
      <c r="C9" s="65">
        <v>3</v>
      </c>
      <c r="D9" s="53" t="s">
        <v>228</v>
      </c>
      <c r="E9" s="10"/>
      <c r="F9" s="15"/>
    </row>
    <row r="10" spans="1:6" s="23" customFormat="1" ht="18.75" x14ac:dyDescent="0.3">
      <c r="A10" s="43">
        <v>6</v>
      </c>
      <c r="B10" s="52" t="s">
        <v>213</v>
      </c>
      <c r="C10" s="65">
        <v>5</v>
      </c>
      <c r="D10" s="46" t="s">
        <v>58</v>
      </c>
      <c r="E10" s="10"/>
      <c r="F10" s="15"/>
    </row>
    <row r="11" spans="1:6" s="23" customFormat="1" ht="37.5" x14ac:dyDescent="0.3">
      <c r="A11" s="43">
        <v>7</v>
      </c>
      <c r="B11" s="52" t="s">
        <v>214</v>
      </c>
      <c r="C11" s="65">
        <v>4</v>
      </c>
      <c r="D11" s="53" t="s">
        <v>229</v>
      </c>
      <c r="E11" s="10"/>
      <c r="F11" s="15"/>
    </row>
    <row r="12" spans="1:6" s="23" customFormat="1" ht="18.75" x14ac:dyDescent="0.3">
      <c r="A12" s="43">
        <v>8</v>
      </c>
      <c r="B12" s="52" t="s">
        <v>236</v>
      </c>
      <c r="C12" s="65">
        <v>10</v>
      </c>
      <c r="D12" s="53" t="s">
        <v>36</v>
      </c>
      <c r="E12" s="10"/>
      <c r="F12" s="15"/>
    </row>
    <row r="13" spans="1:6" s="23" customFormat="1" ht="18.75" x14ac:dyDescent="0.3">
      <c r="A13" s="43">
        <v>9</v>
      </c>
      <c r="B13" s="52" t="s">
        <v>217</v>
      </c>
      <c r="C13" s="65">
        <v>60</v>
      </c>
      <c r="D13" s="46" t="s">
        <v>43</v>
      </c>
      <c r="E13" s="10"/>
      <c r="F13" s="15"/>
    </row>
    <row r="14" spans="1:6" s="23" customFormat="1" ht="18.75" x14ac:dyDescent="0.3">
      <c r="A14" s="43">
        <v>10</v>
      </c>
      <c r="B14" s="52" t="s">
        <v>218</v>
      </c>
      <c r="C14" s="65">
        <v>16.75</v>
      </c>
      <c r="D14" s="46" t="s">
        <v>226</v>
      </c>
      <c r="E14" s="10"/>
      <c r="F14" s="15"/>
    </row>
    <row r="15" spans="1:6" s="23" customFormat="1" ht="18.75" x14ac:dyDescent="0.3">
      <c r="A15" s="43">
        <v>11</v>
      </c>
      <c r="B15" s="52" t="s">
        <v>219</v>
      </c>
      <c r="C15" s="65">
        <v>62.99</v>
      </c>
      <c r="D15" s="46" t="s">
        <v>32</v>
      </c>
      <c r="E15" s="10"/>
      <c r="F15" s="15"/>
    </row>
    <row r="16" spans="1:6" s="23" customFormat="1" ht="37.5" x14ac:dyDescent="0.3">
      <c r="A16" s="43">
        <v>12</v>
      </c>
      <c r="B16" s="54" t="s">
        <v>241</v>
      </c>
      <c r="C16" s="65">
        <v>50</v>
      </c>
      <c r="D16" s="46" t="s">
        <v>42</v>
      </c>
      <c r="E16" s="10"/>
      <c r="F16" s="15"/>
    </row>
    <row r="17" spans="1:6" s="39" customFormat="1" ht="18.75" x14ac:dyDescent="0.25">
      <c r="A17" s="43">
        <v>13</v>
      </c>
      <c r="B17" s="54" t="s">
        <v>59</v>
      </c>
      <c r="C17" s="65">
        <v>19.23</v>
      </c>
      <c r="D17" s="51" t="s">
        <v>255</v>
      </c>
      <c r="E17" s="8" t="s">
        <v>8</v>
      </c>
      <c r="F17" s="27"/>
    </row>
    <row r="18" spans="1:6" s="39" customFormat="1" ht="18.75" x14ac:dyDescent="0.25">
      <c r="A18" s="43">
        <v>14</v>
      </c>
      <c r="B18" s="47" t="s">
        <v>206</v>
      </c>
      <c r="C18" s="65">
        <v>1.9000000000000001</v>
      </c>
      <c r="D18" s="51" t="s">
        <v>255</v>
      </c>
      <c r="E18" s="7" t="s">
        <v>8</v>
      </c>
      <c r="F18" s="27"/>
    </row>
    <row r="19" spans="1:6" s="23" customFormat="1" ht="18.75" x14ac:dyDescent="0.3">
      <c r="A19" s="43">
        <v>15</v>
      </c>
      <c r="B19" s="47" t="s">
        <v>99</v>
      </c>
      <c r="C19" s="65">
        <v>6</v>
      </c>
      <c r="D19" s="48" t="s">
        <v>38</v>
      </c>
      <c r="E19" s="7" t="s">
        <v>8</v>
      </c>
      <c r="F19" s="15"/>
    </row>
    <row r="20" spans="1:6" s="23" customFormat="1" ht="18.75" x14ac:dyDescent="0.3">
      <c r="A20" s="43">
        <v>16</v>
      </c>
      <c r="B20" s="54" t="s">
        <v>57</v>
      </c>
      <c r="C20" s="65">
        <v>7</v>
      </c>
      <c r="D20" s="48" t="s">
        <v>201</v>
      </c>
      <c r="E20" s="7" t="s">
        <v>8</v>
      </c>
      <c r="F20" s="15"/>
    </row>
    <row r="21" spans="1:6" s="23" customFormat="1" ht="18.75" x14ac:dyDescent="0.3">
      <c r="A21" s="43">
        <v>17</v>
      </c>
      <c r="B21" s="44" t="s">
        <v>62</v>
      </c>
      <c r="C21" s="65">
        <v>1.34</v>
      </c>
      <c r="D21" s="46" t="s">
        <v>207</v>
      </c>
      <c r="E21" s="10" t="s">
        <v>8</v>
      </c>
      <c r="F21" s="15"/>
    </row>
    <row r="22" spans="1:6" s="23" customFormat="1" ht="37.5" x14ac:dyDescent="0.3">
      <c r="A22" s="43">
        <v>18</v>
      </c>
      <c r="B22" s="47" t="s">
        <v>54</v>
      </c>
      <c r="C22" s="65">
        <v>33</v>
      </c>
      <c r="D22" s="48" t="s">
        <v>34</v>
      </c>
      <c r="E22" s="7" t="s">
        <v>8</v>
      </c>
      <c r="F22" s="15"/>
    </row>
    <row r="23" spans="1:6" s="23" customFormat="1" ht="18.75" customHeight="1" x14ac:dyDescent="0.3">
      <c r="A23" s="43">
        <v>19</v>
      </c>
      <c r="B23" s="52" t="s">
        <v>52</v>
      </c>
      <c r="C23" s="65">
        <v>0.5</v>
      </c>
      <c r="D23" s="48" t="s">
        <v>56</v>
      </c>
      <c r="E23" s="8" t="s">
        <v>8</v>
      </c>
      <c r="F23" s="15"/>
    </row>
    <row r="24" spans="1:6" s="23" customFormat="1" ht="18.75" customHeight="1" x14ac:dyDescent="0.3">
      <c r="A24" s="43">
        <v>20</v>
      </c>
      <c r="B24" s="47" t="s">
        <v>50</v>
      </c>
      <c r="C24" s="65">
        <v>0.14000000000000001</v>
      </c>
      <c r="D24" s="48" t="s">
        <v>38</v>
      </c>
      <c r="E24" s="7" t="s">
        <v>8</v>
      </c>
      <c r="F24" s="15"/>
    </row>
    <row r="25" spans="1:6" s="12" customFormat="1" ht="18.75" customHeight="1" x14ac:dyDescent="0.3">
      <c r="A25" s="43">
        <v>21</v>
      </c>
      <c r="B25" s="47" t="s">
        <v>51</v>
      </c>
      <c r="C25" s="65">
        <v>1.5</v>
      </c>
      <c r="D25" s="55" t="s">
        <v>41</v>
      </c>
      <c r="E25" s="7" t="s">
        <v>8</v>
      </c>
      <c r="F25" s="15"/>
    </row>
    <row r="26" spans="1:6" s="12" customFormat="1" ht="18.75" customHeight="1" x14ac:dyDescent="0.3">
      <c r="A26" s="43">
        <v>22</v>
      </c>
      <c r="B26" s="54" t="s">
        <v>189</v>
      </c>
      <c r="C26" s="65">
        <v>5.7</v>
      </c>
      <c r="D26" s="53" t="s">
        <v>190</v>
      </c>
      <c r="E26" s="7"/>
      <c r="F26" s="15"/>
    </row>
    <row r="27" spans="1:6" s="12" customFormat="1" ht="18.75" customHeight="1" x14ac:dyDescent="0.3">
      <c r="A27" s="43">
        <v>23</v>
      </c>
      <c r="B27" s="47" t="s">
        <v>192</v>
      </c>
      <c r="C27" s="65">
        <v>17.5</v>
      </c>
      <c r="D27" s="53" t="s">
        <v>190</v>
      </c>
      <c r="E27" s="7"/>
      <c r="F27" s="15"/>
    </row>
    <row r="28" spans="1:6" s="12" customFormat="1" ht="18.75" customHeight="1" x14ac:dyDescent="0.3">
      <c r="A28" s="43">
        <v>24</v>
      </c>
      <c r="B28" s="47" t="s">
        <v>242</v>
      </c>
      <c r="C28" s="65">
        <v>2</v>
      </c>
      <c r="D28" s="53" t="s">
        <v>235</v>
      </c>
      <c r="E28" s="7"/>
      <c r="F28" s="15"/>
    </row>
    <row r="29" spans="1:6" s="39" customFormat="1" ht="18.75" x14ac:dyDescent="0.25">
      <c r="A29" s="43">
        <v>25</v>
      </c>
      <c r="B29" s="47" t="s">
        <v>210</v>
      </c>
      <c r="C29" s="65">
        <v>3.1999999999999997</v>
      </c>
      <c r="D29" s="51" t="s">
        <v>255</v>
      </c>
      <c r="E29" s="8" t="s">
        <v>8</v>
      </c>
      <c r="F29" s="27"/>
    </row>
    <row r="30" spans="1:6" s="23" customFormat="1" ht="18.75" x14ac:dyDescent="0.3">
      <c r="A30" s="43">
        <v>26</v>
      </c>
      <c r="B30" s="47" t="s">
        <v>67</v>
      </c>
      <c r="C30" s="65">
        <v>0.60000000000000009</v>
      </c>
      <c r="D30" s="53" t="s">
        <v>40</v>
      </c>
      <c r="E30" s="7" t="s">
        <v>9</v>
      </c>
      <c r="F30" s="15"/>
    </row>
    <row r="31" spans="1:6" s="23" customFormat="1" ht="18.75" x14ac:dyDescent="0.3">
      <c r="A31" s="43">
        <v>27</v>
      </c>
      <c r="B31" s="47" t="s">
        <v>68</v>
      </c>
      <c r="C31" s="65">
        <v>0.5</v>
      </c>
      <c r="D31" s="48" t="s">
        <v>55</v>
      </c>
      <c r="E31" s="9" t="s">
        <v>9</v>
      </c>
      <c r="F31" s="15"/>
    </row>
    <row r="32" spans="1:6" s="23" customFormat="1" ht="18.75" x14ac:dyDescent="0.3">
      <c r="A32" s="43">
        <v>28</v>
      </c>
      <c r="B32" s="47" t="s">
        <v>69</v>
      </c>
      <c r="C32" s="65">
        <v>0.05</v>
      </c>
      <c r="D32" s="48" t="s">
        <v>55</v>
      </c>
      <c r="E32" s="9" t="s">
        <v>9</v>
      </c>
      <c r="F32" s="15"/>
    </row>
    <row r="33" spans="1:6" s="23" customFormat="1" ht="18.75" x14ac:dyDescent="0.3">
      <c r="A33" s="43">
        <v>29</v>
      </c>
      <c r="B33" s="52" t="s">
        <v>70</v>
      </c>
      <c r="C33" s="65">
        <v>0.1</v>
      </c>
      <c r="D33" s="48" t="s">
        <v>47</v>
      </c>
      <c r="E33" s="7" t="s">
        <v>9</v>
      </c>
      <c r="F33" s="15"/>
    </row>
    <row r="34" spans="1:6" s="23" customFormat="1" ht="18.75" x14ac:dyDescent="0.3">
      <c r="A34" s="43">
        <v>30</v>
      </c>
      <c r="B34" s="52" t="s">
        <v>124</v>
      </c>
      <c r="C34" s="65">
        <v>0.2</v>
      </c>
      <c r="D34" s="48" t="s">
        <v>55</v>
      </c>
      <c r="E34" s="9" t="s">
        <v>9</v>
      </c>
      <c r="F34" s="15"/>
    </row>
    <row r="35" spans="1:6" s="23" customFormat="1" ht="18.75" x14ac:dyDescent="0.3">
      <c r="A35" s="43">
        <v>31</v>
      </c>
      <c r="B35" s="47" t="s">
        <v>122</v>
      </c>
      <c r="C35" s="65">
        <v>0.2</v>
      </c>
      <c r="D35" s="48" t="s">
        <v>44</v>
      </c>
      <c r="E35" s="7" t="s">
        <v>9</v>
      </c>
      <c r="F35" s="15"/>
    </row>
    <row r="36" spans="1:6" s="23" customFormat="1" ht="18.75" x14ac:dyDescent="0.3">
      <c r="A36" s="43">
        <v>32</v>
      </c>
      <c r="B36" s="56" t="s">
        <v>123</v>
      </c>
      <c r="C36" s="65">
        <v>0.2</v>
      </c>
      <c r="D36" s="48" t="s">
        <v>44</v>
      </c>
      <c r="E36" s="10" t="s">
        <v>9</v>
      </c>
      <c r="F36" s="15"/>
    </row>
    <row r="37" spans="1:6" s="23" customFormat="1" ht="18.75" x14ac:dyDescent="0.3">
      <c r="A37" s="43">
        <v>33</v>
      </c>
      <c r="B37" s="56" t="s">
        <v>71</v>
      </c>
      <c r="C37" s="65">
        <v>1.2</v>
      </c>
      <c r="D37" s="46" t="s">
        <v>61</v>
      </c>
      <c r="E37" s="10" t="s">
        <v>9</v>
      </c>
      <c r="F37" s="15"/>
    </row>
    <row r="38" spans="1:6" s="68" customFormat="1" ht="18.75" x14ac:dyDescent="0.3">
      <c r="A38" s="43">
        <v>34</v>
      </c>
      <c r="B38" s="52" t="s">
        <v>72</v>
      </c>
      <c r="C38" s="65">
        <v>1</v>
      </c>
      <c r="D38" s="57" t="s">
        <v>61</v>
      </c>
      <c r="E38" s="11" t="s">
        <v>9</v>
      </c>
      <c r="F38" s="13"/>
    </row>
    <row r="39" spans="1:6" s="14" customFormat="1" ht="56.25" x14ac:dyDescent="0.3">
      <c r="A39" s="43">
        <v>35</v>
      </c>
      <c r="B39" s="54" t="s">
        <v>203</v>
      </c>
      <c r="C39" s="65">
        <v>17.399999999999999</v>
      </c>
      <c r="D39" s="51" t="s">
        <v>204</v>
      </c>
      <c r="E39" s="11"/>
      <c r="F39" s="13"/>
    </row>
    <row r="40" spans="1:6" s="14" customFormat="1" ht="37.5" x14ac:dyDescent="0.3">
      <c r="A40" s="43">
        <v>36</v>
      </c>
      <c r="B40" s="54" t="s">
        <v>220</v>
      </c>
      <c r="C40" s="65">
        <v>1</v>
      </c>
      <c r="D40" s="51" t="s">
        <v>257</v>
      </c>
      <c r="E40" s="11"/>
      <c r="F40" s="13"/>
    </row>
    <row r="41" spans="1:6" s="14" customFormat="1" ht="18.75" x14ac:dyDescent="0.3">
      <c r="A41" s="43">
        <v>37</v>
      </c>
      <c r="B41" s="56" t="s">
        <v>221</v>
      </c>
      <c r="C41" s="65">
        <v>2.5</v>
      </c>
      <c r="D41" s="51" t="s">
        <v>38</v>
      </c>
      <c r="E41" s="11"/>
      <c r="F41" s="13"/>
    </row>
    <row r="42" spans="1:6" s="14" customFormat="1" ht="18.75" x14ac:dyDescent="0.3">
      <c r="A42" s="43">
        <v>38</v>
      </c>
      <c r="B42" s="56" t="s">
        <v>194</v>
      </c>
      <c r="C42" s="65">
        <v>0.32</v>
      </c>
      <c r="D42" s="51" t="s">
        <v>41</v>
      </c>
      <c r="E42" s="11"/>
      <c r="F42" s="13"/>
    </row>
    <row r="43" spans="1:6" s="23" customFormat="1" ht="18.75" x14ac:dyDescent="0.3">
      <c r="A43" s="43">
        <v>39</v>
      </c>
      <c r="B43" s="52" t="s">
        <v>78</v>
      </c>
      <c r="C43" s="67">
        <v>0.4</v>
      </c>
      <c r="D43" s="48" t="s">
        <v>47</v>
      </c>
      <c r="E43" s="7" t="s">
        <v>13</v>
      </c>
      <c r="F43" s="15"/>
    </row>
    <row r="44" spans="1:6" s="23" customFormat="1" ht="18.75" x14ac:dyDescent="0.3">
      <c r="A44" s="43">
        <v>40</v>
      </c>
      <c r="B44" s="52" t="s">
        <v>79</v>
      </c>
      <c r="C44" s="67">
        <v>0.89999999999999991</v>
      </c>
      <c r="D44" s="46" t="s">
        <v>36</v>
      </c>
      <c r="E44" s="8" t="s">
        <v>13</v>
      </c>
      <c r="F44" s="15"/>
    </row>
    <row r="45" spans="1:6" s="23" customFormat="1" ht="18.75" x14ac:dyDescent="0.3">
      <c r="A45" s="43">
        <v>41</v>
      </c>
      <c r="B45" s="52" t="s">
        <v>243</v>
      </c>
      <c r="C45" s="65">
        <v>1</v>
      </c>
      <c r="D45" s="48" t="s">
        <v>47</v>
      </c>
      <c r="E45" s="7" t="s">
        <v>14</v>
      </c>
      <c r="F45" s="15"/>
    </row>
    <row r="46" spans="1:6" s="23" customFormat="1" ht="18.75" x14ac:dyDescent="0.3">
      <c r="A46" s="43">
        <v>42</v>
      </c>
      <c r="B46" s="47" t="s">
        <v>45</v>
      </c>
      <c r="C46" s="65">
        <v>0.45</v>
      </c>
      <c r="D46" s="58" t="s">
        <v>31</v>
      </c>
      <c r="E46" s="7" t="s">
        <v>14</v>
      </c>
      <c r="F46" s="15"/>
    </row>
    <row r="47" spans="1:6" s="23" customFormat="1" ht="18.75" x14ac:dyDescent="0.3">
      <c r="A47" s="43">
        <v>43</v>
      </c>
      <c r="B47" s="56" t="s">
        <v>48</v>
      </c>
      <c r="C47" s="65">
        <v>0.16</v>
      </c>
      <c r="D47" s="46" t="s">
        <v>32</v>
      </c>
      <c r="E47" s="10" t="s">
        <v>14</v>
      </c>
      <c r="F47" s="15"/>
    </row>
    <row r="48" spans="1:6" s="23" customFormat="1" ht="18.75" x14ac:dyDescent="0.3">
      <c r="A48" s="43">
        <v>44</v>
      </c>
      <c r="B48" s="56" t="s">
        <v>125</v>
      </c>
      <c r="C48" s="65">
        <v>0.2</v>
      </c>
      <c r="D48" s="46" t="s">
        <v>49</v>
      </c>
      <c r="E48" s="10" t="s">
        <v>14</v>
      </c>
      <c r="F48" s="15"/>
    </row>
    <row r="49" spans="1:10" s="23" customFormat="1" ht="18.75" x14ac:dyDescent="0.3">
      <c r="A49" s="43">
        <v>45</v>
      </c>
      <c r="B49" s="59" t="s">
        <v>126</v>
      </c>
      <c r="C49" s="66">
        <v>0.45</v>
      </c>
      <c r="D49" s="60" t="s">
        <v>207</v>
      </c>
      <c r="E49" s="35" t="s">
        <v>14</v>
      </c>
      <c r="F49" s="36"/>
    </row>
    <row r="50" spans="1:10" s="23" customFormat="1" ht="18.75" x14ac:dyDescent="0.3">
      <c r="A50" s="43">
        <v>46</v>
      </c>
      <c r="B50" s="47" t="s">
        <v>46</v>
      </c>
      <c r="C50" s="65">
        <v>0.5</v>
      </c>
      <c r="D50" s="48" t="s">
        <v>34</v>
      </c>
      <c r="E50" s="7" t="s">
        <v>14</v>
      </c>
      <c r="F50" s="15"/>
    </row>
    <row r="51" spans="1:10" s="23" customFormat="1" ht="39" customHeight="1" x14ac:dyDescent="0.3">
      <c r="A51" s="43">
        <v>47</v>
      </c>
      <c r="B51" s="54" t="s">
        <v>76</v>
      </c>
      <c r="C51" s="65">
        <v>0.6</v>
      </c>
      <c r="D51" s="48" t="s">
        <v>35</v>
      </c>
      <c r="E51" s="7" t="s">
        <v>15</v>
      </c>
      <c r="F51" s="15"/>
    </row>
    <row r="52" spans="1:10" s="23" customFormat="1" ht="18.75" x14ac:dyDescent="0.3">
      <c r="A52" s="43">
        <v>48</v>
      </c>
      <c r="B52" s="47" t="s">
        <v>37</v>
      </c>
      <c r="C52" s="65">
        <v>0.4</v>
      </c>
      <c r="D52" s="48" t="s">
        <v>38</v>
      </c>
      <c r="E52" s="7" t="s">
        <v>18</v>
      </c>
      <c r="F52" s="15"/>
    </row>
    <row r="53" spans="1:10" s="23" customFormat="1" ht="18.75" x14ac:dyDescent="0.3">
      <c r="A53" s="43">
        <v>49</v>
      </c>
      <c r="B53" s="47" t="s">
        <v>39</v>
      </c>
      <c r="C53" s="65">
        <v>0.25</v>
      </c>
      <c r="D53" s="53" t="s">
        <v>40</v>
      </c>
      <c r="E53" s="7" t="s">
        <v>18</v>
      </c>
      <c r="F53" s="15"/>
    </row>
    <row r="54" spans="1:10" s="23" customFormat="1" ht="18.75" x14ac:dyDescent="0.3">
      <c r="A54" s="43">
        <v>50</v>
      </c>
      <c r="B54" s="56" t="s">
        <v>202</v>
      </c>
      <c r="C54" s="65">
        <v>0.27</v>
      </c>
      <c r="D54" s="48" t="s">
        <v>44</v>
      </c>
      <c r="E54" s="10" t="s">
        <v>18</v>
      </c>
      <c r="F54" s="15"/>
    </row>
    <row r="55" spans="1:10" s="23" customFormat="1" ht="18.75" x14ac:dyDescent="0.3">
      <c r="A55" s="43">
        <v>51</v>
      </c>
      <c r="B55" s="56" t="s">
        <v>209</v>
      </c>
      <c r="C55" s="65">
        <v>0.13</v>
      </c>
      <c r="D55" s="48" t="s">
        <v>43</v>
      </c>
      <c r="E55" s="10" t="s">
        <v>18</v>
      </c>
      <c r="F55" s="15"/>
    </row>
    <row r="56" spans="1:10" s="12" customFormat="1" ht="18.75" x14ac:dyDescent="0.3">
      <c r="A56" s="43">
        <v>52</v>
      </c>
      <c r="B56" s="47" t="s">
        <v>198</v>
      </c>
      <c r="C56" s="65">
        <v>6.5</v>
      </c>
      <c r="D56" s="48" t="s">
        <v>34</v>
      </c>
      <c r="E56" s="10"/>
      <c r="F56" s="15"/>
    </row>
    <row r="57" spans="1:10" s="12" customFormat="1" ht="18.75" x14ac:dyDescent="0.3">
      <c r="A57" s="43">
        <v>53</v>
      </c>
      <c r="B57" s="47" t="s">
        <v>208</v>
      </c>
      <c r="C57" s="65">
        <v>0.08</v>
      </c>
      <c r="D57" s="48" t="s">
        <v>36</v>
      </c>
      <c r="E57" s="10"/>
      <c r="F57" s="15"/>
    </row>
    <row r="58" spans="1:10" s="69" customFormat="1" ht="18.75" x14ac:dyDescent="0.3">
      <c r="A58" s="43">
        <v>54</v>
      </c>
      <c r="B58" s="61" t="s">
        <v>65</v>
      </c>
      <c r="C58" s="65">
        <v>5</v>
      </c>
      <c r="D58" s="62" t="s">
        <v>36</v>
      </c>
      <c r="E58" s="16" t="s">
        <v>19</v>
      </c>
      <c r="F58" s="17"/>
    </row>
    <row r="59" spans="1:10" s="24" customFormat="1" ht="18.75" x14ac:dyDescent="0.3">
      <c r="A59" s="43">
        <v>55</v>
      </c>
      <c r="B59" s="61" t="s">
        <v>193</v>
      </c>
      <c r="C59" s="65">
        <v>1</v>
      </c>
      <c r="D59" s="62" t="s">
        <v>42</v>
      </c>
      <c r="E59" s="16"/>
      <c r="F59" s="17"/>
    </row>
    <row r="60" spans="1:10" s="69" customFormat="1" ht="18.75" x14ac:dyDescent="0.3">
      <c r="A60" s="43">
        <v>56</v>
      </c>
      <c r="B60" s="61" t="s">
        <v>64</v>
      </c>
      <c r="C60" s="65">
        <v>3.5199999999999996</v>
      </c>
      <c r="D60" s="51" t="s">
        <v>255</v>
      </c>
      <c r="E60" s="16" t="s">
        <v>19</v>
      </c>
      <c r="F60" s="17"/>
    </row>
    <row r="61" spans="1:10" s="26" customFormat="1" ht="18.75" x14ac:dyDescent="0.25">
      <c r="A61" s="43">
        <v>57</v>
      </c>
      <c r="B61" s="61" t="s">
        <v>82</v>
      </c>
      <c r="C61" s="65">
        <v>3.2</v>
      </c>
      <c r="D61" s="48" t="s">
        <v>38</v>
      </c>
      <c r="E61" s="8" t="s">
        <v>20</v>
      </c>
      <c r="F61" s="28">
        <v>0.5</v>
      </c>
      <c r="J61" s="26">
        <v>58.34</v>
      </c>
    </row>
    <row r="62" spans="1:10" s="29" customFormat="1" ht="18.75" x14ac:dyDescent="0.25">
      <c r="A62" s="43">
        <v>58</v>
      </c>
      <c r="B62" s="52" t="s">
        <v>188</v>
      </c>
      <c r="C62" s="65">
        <v>34</v>
      </c>
      <c r="D62" s="48" t="s">
        <v>38</v>
      </c>
      <c r="E62" s="8"/>
      <c r="F62" s="28"/>
      <c r="J62" s="30">
        <v>1.21</v>
      </c>
    </row>
    <row r="63" spans="1:10" s="26" customFormat="1" ht="18.75" x14ac:dyDescent="0.25">
      <c r="A63" s="43">
        <v>59</v>
      </c>
      <c r="B63" s="61" t="s">
        <v>82</v>
      </c>
      <c r="C63" s="65">
        <v>1.4000000000000001</v>
      </c>
      <c r="D63" s="48" t="s">
        <v>40</v>
      </c>
      <c r="E63" s="8" t="s">
        <v>20</v>
      </c>
      <c r="F63" s="28">
        <v>0.59999999999999987</v>
      </c>
      <c r="J63" s="26">
        <f>J61-J62</f>
        <v>57.13</v>
      </c>
    </row>
    <row r="64" spans="1:10" s="26" customFormat="1" ht="18.75" x14ac:dyDescent="0.25">
      <c r="A64" s="43">
        <v>60</v>
      </c>
      <c r="B64" s="61" t="s">
        <v>82</v>
      </c>
      <c r="C64" s="65">
        <v>4.5</v>
      </c>
      <c r="D64" s="48" t="s">
        <v>41</v>
      </c>
      <c r="E64" s="8" t="s">
        <v>20</v>
      </c>
      <c r="F64" s="28">
        <v>0</v>
      </c>
      <c r="J64" s="26">
        <v>34</v>
      </c>
    </row>
    <row r="65" spans="1:10" s="26" customFormat="1" ht="18.75" x14ac:dyDescent="0.25">
      <c r="A65" s="43">
        <v>61</v>
      </c>
      <c r="B65" s="61" t="s">
        <v>82</v>
      </c>
      <c r="C65" s="65">
        <v>1</v>
      </c>
      <c r="D65" s="48" t="s">
        <v>42</v>
      </c>
      <c r="E65" s="8" t="s">
        <v>20</v>
      </c>
      <c r="F65" s="28">
        <v>0</v>
      </c>
      <c r="J65" s="26">
        <f>J63-J64</f>
        <v>23.130000000000003</v>
      </c>
    </row>
    <row r="66" spans="1:10" s="26" customFormat="1" ht="18.75" x14ac:dyDescent="0.25">
      <c r="A66" s="43">
        <v>62</v>
      </c>
      <c r="B66" s="61" t="s">
        <v>82</v>
      </c>
      <c r="C66" s="65">
        <v>1.7000000000000002</v>
      </c>
      <c r="D66" s="48" t="s">
        <v>34</v>
      </c>
      <c r="E66" s="8" t="s">
        <v>20</v>
      </c>
      <c r="F66" s="28">
        <v>0</v>
      </c>
    </row>
    <row r="67" spans="1:10" s="26" customFormat="1" ht="18.75" x14ac:dyDescent="0.25">
      <c r="A67" s="43">
        <v>63</v>
      </c>
      <c r="B67" s="61" t="s">
        <v>82</v>
      </c>
      <c r="C67" s="65">
        <v>1.5</v>
      </c>
      <c r="D67" s="48" t="s">
        <v>55</v>
      </c>
      <c r="E67" s="8" t="s">
        <v>20</v>
      </c>
      <c r="F67" s="28"/>
    </row>
    <row r="68" spans="1:10" s="26" customFormat="1" ht="18.75" x14ac:dyDescent="0.25">
      <c r="A68" s="43">
        <v>64</v>
      </c>
      <c r="B68" s="61" t="s">
        <v>83</v>
      </c>
      <c r="C68" s="65">
        <v>1.76</v>
      </c>
      <c r="D68" s="48" t="s">
        <v>56</v>
      </c>
      <c r="E68" s="8" t="s">
        <v>20</v>
      </c>
      <c r="F68" s="28"/>
    </row>
    <row r="69" spans="1:10" s="26" customFormat="1" ht="18.75" x14ac:dyDescent="0.25">
      <c r="A69" s="43">
        <v>65</v>
      </c>
      <c r="B69" s="61" t="s">
        <v>83</v>
      </c>
      <c r="C69" s="65">
        <v>1.96</v>
      </c>
      <c r="D69" s="48" t="s">
        <v>43</v>
      </c>
      <c r="E69" s="8" t="s">
        <v>20</v>
      </c>
      <c r="F69" s="28"/>
    </row>
    <row r="70" spans="1:10" s="26" customFormat="1" ht="18.75" x14ac:dyDescent="0.25">
      <c r="A70" s="43">
        <v>66</v>
      </c>
      <c r="B70" s="61" t="s">
        <v>82</v>
      </c>
      <c r="C70" s="65">
        <v>1.5</v>
      </c>
      <c r="D70" s="48" t="s">
        <v>47</v>
      </c>
      <c r="E70" s="8" t="s">
        <v>20</v>
      </c>
      <c r="F70" s="28"/>
    </row>
    <row r="71" spans="1:10" s="26" customFormat="1" ht="18.75" x14ac:dyDescent="0.25">
      <c r="A71" s="43">
        <v>67</v>
      </c>
      <c r="B71" s="61" t="s">
        <v>82</v>
      </c>
      <c r="C71" s="65">
        <v>2.2999999999999998</v>
      </c>
      <c r="D71" s="48" t="s">
        <v>35</v>
      </c>
      <c r="E71" s="8" t="s">
        <v>20</v>
      </c>
      <c r="F71" s="28"/>
    </row>
    <row r="72" spans="1:10" s="26" customFormat="1" ht="18.75" x14ac:dyDescent="0.25">
      <c r="A72" s="43">
        <v>68</v>
      </c>
      <c r="B72" s="61" t="s">
        <v>82</v>
      </c>
      <c r="C72" s="65">
        <v>2.2999999999999998</v>
      </c>
      <c r="D72" s="48" t="s">
        <v>58</v>
      </c>
      <c r="E72" s="8" t="s">
        <v>20</v>
      </c>
      <c r="F72" s="28"/>
    </row>
    <row r="73" spans="1:10" s="26" customFormat="1" ht="18.75" x14ac:dyDescent="0.25">
      <c r="A73" s="43">
        <v>69</v>
      </c>
      <c r="B73" s="61" t="s">
        <v>82</v>
      </c>
      <c r="C73" s="65">
        <v>2.57</v>
      </c>
      <c r="D73" s="48" t="s">
        <v>44</v>
      </c>
      <c r="E73" s="8" t="s">
        <v>20</v>
      </c>
      <c r="F73" s="28"/>
    </row>
    <row r="74" spans="1:10" s="26" customFormat="1" ht="18.75" x14ac:dyDescent="0.25">
      <c r="A74" s="43">
        <v>70</v>
      </c>
      <c r="B74" s="61" t="s">
        <v>82</v>
      </c>
      <c r="C74" s="65">
        <v>1.51</v>
      </c>
      <c r="D74" s="48" t="s">
        <v>60</v>
      </c>
      <c r="E74" s="8" t="s">
        <v>20</v>
      </c>
      <c r="F74" s="28"/>
    </row>
    <row r="75" spans="1:10" s="26" customFormat="1" ht="18.75" x14ac:dyDescent="0.25">
      <c r="A75" s="43">
        <v>71</v>
      </c>
      <c r="B75" s="61" t="s">
        <v>82</v>
      </c>
      <c r="C75" s="65">
        <v>2.23</v>
      </c>
      <c r="D75" s="48" t="s">
        <v>61</v>
      </c>
      <c r="E75" s="8" t="s">
        <v>20</v>
      </c>
      <c r="F75" s="28"/>
    </row>
    <row r="76" spans="1:10" s="25" customFormat="1" ht="18.75" x14ac:dyDescent="0.3">
      <c r="A76" s="43">
        <v>72</v>
      </c>
      <c r="B76" s="61" t="s">
        <v>82</v>
      </c>
      <c r="C76" s="65">
        <v>2.56</v>
      </c>
      <c r="D76" s="48" t="s">
        <v>32</v>
      </c>
      <c r="E76" s="18" t="s">
        <v>20</v>
      </c>
      <c r="F76" s="19"/>
    </row>
    <row r="77" spans="1:10" s="25" customFormat="1" ht="18.75" x14ac:dyDescent="0.3">
      <c r="A77" s="43">
        <v>73</v>
      </c>
      <c r="B77" s="63" t="s">
        <v>83</v>
      </c>
      <c r="C77" s="65">
        <v>0.8</v>
      </c>
      <c r="D77" s="48" t="s">
        <v>49</v>
      </c>
      <c r="E77" s="18" t="s">
        <v>20</v>
      </c>
      <c r="F77" s="19"/>
    </row>
    <row r="78" spans="1:10" s="25" customFormat="1" ht="18.75" x14ac:dyDescent="0.3">
      <c r="A78" s="43">
        <v>74</v>
      </c>
      <c r="B78" s="61" t="s">
        <v>82</v>
      </c>
      <c r="C78" s="65">
        <v>1.21</v>
      </c>
      <c r="D78" s="48" t="s">
        <v>36</v>
      </c>
      <c r="E78" s="18" t="s">
        <v>20</v>
      </c>
      <c r="F78" s="19"/>
    </row>
    <row r="79" spans="1:10" s="25" customFormat="1" ht="18.75" x14ac:dyDescent="0.3">
      <c r="A79" s="43">
        <v>75</v>
      </c>
      <c r="B79" s="63" t="s">
        <v>82</v>
      </c>
      <c r="C79" s="65">
        <v>0.79999999999999993</v>
      </c>
      <c r="D79" s="48" t="s">
        <v>63</v>
      </c>
      <c r="E79" s="18" t="s">
        <v>20</v>
      </c>
      <c r="F79" s="19"/>
    </row>
    <row r="80" spans="1:10" s="23" customFormat="1" ht="21.75" customHeight="1" x14ac:dyDescent="0.3">
      <c r="A80" s="43">
        <v>76</v>
      </c>
      <c r="B80" s="61" t="s">
        <v>81</v>
      </c>
      <c r="C80" s="65">
        <v>8</v>
      </c>
      <c r="D80" s="46" t="s">
        <v>207</v>
      </c>
      <c r="E80" s="8" t="s">
        <v>21</v>
      </c>
      <c r="F80" s="15"/>
    </row>
    <row r="81" spans="1:6" s="23" customFormat="1" ht="18.75" x14ac:dyDescent="0.3">
      <c r="A81" s="43">
        <v>77</v>
      </c>
      <c r="B81" s="61" t="s">
        <v>245</v>
      </c>
      <c r="C81" s="65">
        <v>0.32</v>
      </c>
      <c r="D81" s="46" t="s">
        <v>207</v>
      </c>
      <c r="E81" s="8"/>
      <c r="F81" s="15"/>
    </row>
    <row r="82" spans="1:6" s="23" customFormat="1" ht="18.75" x14ac:dyDescent="0.3">
      <c r="A82" s="43">
        <v>78</v>
      </c>
      <c r="B82" s="47" t="s">
        <v>100</v>
      </c>
      <c r="C82" s="65">
        <v>0.42</v>
      </c>
      <c r="D82" s="55" t="s">
        <v>41</v>
      </c>
      <c r="E82" s="7" t="s">
        <v>22</v>
      </c>
      <c r="F82" s="15"/>
    </row>
    <row r="83" spans="1:6" s="23" customFormat="1" ht="21.75" customHeight="1" x14ac:dyDescent="0.3">
      <c r="A83" s="43">
        <v>79</v>
      </c>
      <c r="B83" s="52" t="s">
        <v>101</v>
      </c>
      <c r="C83" s="65">
        <v>0.3</v>
      </c>
      <c r="D83" s="48" t="s">
        <v>43</v>
      </c>
      <c r="E83" s="7" t="s">
        <v>22</v>
      </c>
      <c r="F83" s="15"/>
    </row>
    <row r="84" spans="1:6" s="23" customFormat="1" ht="18.75" x14ac:dyDescent="0.3">
      <c r="A84" s="43">
        <v>80</v>
      </c>
      <c r="B84" s="56" t="s">
        <v>200</v>
      </c>
      <c r="C84" s="65">
        <v>0.06</v>
      </c>
      <c r="D84" s="48" t="s">
        <v>44</v>
      </c>
      <c r="E84" s="10" t="s">
        <v>22</v>
      </c>
      <c r="F84" s="15"/>
    </row>
    <row r="85" spans="1:6" s="23" customFormat="1" ht="18.75" x14ac:dyDescent="0.3">
      <c r="A85" s="43">
        <v>81</v>
      </c>
      <c r="B85" s="70" t="s">
        <v>115</v>
      </c>
      <c r="C85" s="65">
        <v>0.22</v>
      </c>
      <c r="D85" s="48" t="s">
        <v>255</v>
      </c>
      <c r="E85" s="10"/>
      <c r="F85" s="15"/>
    </row>
    <row r="86" spans="1:6" s="23" customFormat="1" ht="18.75" x14ac:dyDescent="0.3">
      <c r="A86" s="43">
        <v>82</v>
      </c>
      <c r="B86" s="47" t="s">
        <v>73</v>
      </c>
      <c r="C86" s="65">
        <v>0.18</v>
      </c>
      <c r="D86" s="48" t="s">
        <v>42</v>
      </c>
      <c r="E86" s="7" t="s">
        <v>23</v>
      </c>
      <c r="F86" s="15"/>
    </row>
    <row r="87" spans="1:6" s="23" customFormat="1" ht="18.75" x14ac:dyDescent="0.3">
      <c r="A87" s="43">
        <v>83</v>
      </c>
      <c r="B87" s="47" t="s">
        <v>74</v>
      </c>
      <c r="C87" s="65">
        <v>0.5</v>
      </c>
      <c r="D87" s="48" t="s">
        <v>44</v>
      </c>
      <c r="E87" s="7" t="s">
        <v>23</v>
      </c>
      <c r="F87" s="15"/>
    </row>
    <row r="88" spans="1:6" s="23" customFormat="1" ht="19.5" customHeight="1" x14ac:dyDescent="0.3">
      <c r="A88" s="43">
        <v>84</v>
      </c>
      <c r="B88" s="44" t="s">
        <v>75</v>
      </c>
      <c r="C88" s="65">
        <v>0.28000000000000003</v>
      </c>
      <c r="D88" s="46" t="s">
        <v>207</v>
      </c>
      <c r="E88" s="10" t="s">
        <v>23</v>
      </c>
      <c r="F88" s="15"/>
    </row>
    <row r="89" spans="1:6" s="23" customFormat="1" ht="18.75" x14ac:dyDescent="0.3">
      <c r="A89" s="43">
        <v>85</v>
      </c>
      <c r="B89" s="47" t="s">
        <v>87</v>
      </c>
      <c r="C89" s="65">
        <v>0.5</v>
      </c>
      <c r="D89" s="48" t="s">
        <v>38</v>
      </c>
      <c r="E89" s="7" t="s">
        <v>23</v>
      </c>
      <c r="F89" s="15"/>
    </row>
    <row r="90" spans="1:6" s="12" customFormat="1" ht="18.75" x14ac:dyDescent="0.3">
      <c r="A90" s="43">
        <v>86</v>
      </c>
      <c r="B90" s="47" t="s">
        <v>222</v>
      </c>
      <c r="C90" s="65">
        <v>0.1</v>
      </c>
      <c r="D90" s="48" t="s">
        <v>41</v>
      </c>
      <c r="E90" s="7"/>
      <c r="F90" s="15"/>
    </row>
    <row r="91" spans="1:6" s="12" customFormat="1" ht="18.75" x14ac:dyDescent="0.3">
      <c r="A91" s="43">
        <v>87</v>
      </c>
      <c r="B91" s="47" t="s">
        <v>230</v>
      </c>
      <c r="C91" s="65">
        <v>0.04</v>
      </c>
      <c r="D91" s="46" t="s">
        <v>34</v>
      </c>
      <c r="E91" s="7"/>
      <c r="F91" s="15"/>
    </row>
    <row r="92" spans="1:6" s="12" customFormat="1" ht="18.75" x14ac:dyDescent="0.3">
      <c r="A92" s="43">
        <v>88</v>
      </c>
      <c r="B92" s="70" t="s">
        <v>244</v>
      </c>
      <c r="C92" s="65">
        <v>0.4</v>
      </c>
      <c r="D92" s="48" t="s">
        <v>255</v>
      </c>
      <c r="E92" s="7"/>
      <c r="F92" s="15"/>
    </row>
    <row r="93" spans="1:6" s="23" customFormat="1" ht="19.5" customHeight="1" x14ac:dyDescent="0.3">
      <c r="A93" s="43">
        <v>89</v>
      </c>
      <c r="B93" s="56" t="s">
        <v>97</v>
      </c>
      <c r="C93" s="65">
        <v>0.02</v>
      </c>
      <c r="D93" s="46" t="s">
        <v>61</v>
      </c>
      <c r="E93" s="10" t="s">
        <v>24</v>
      </c>
      <c r="F93" s="15"/>
    </row>
    <row r="94" spans="1:6" s="23" customFormat="1" ht="18.75" x14ac:dyDescent="0.3">
      <c r="A94" s="43">
        <v>90</v>
      </c>
      <c r="B94" s="56" t="s">
        <v>98</v>
      </c>
      <c r="C94" s="65">
        <v>0.08</v>
      </c>
      <c r="D94" s="46" t="s">
        <v>61</v>
      </c>
      <c r="E94" s="10" t="s">
        <v>24</v>
      </c>
      <c r="F94" s="15"/>
    </row>
    <row r="95" spans="1:6" s="23" customFormat="1" ht="18.75" x14ac:dyDescent="0.3">
      <c r="A95" s="43">
        <v>91</v>
      </c>
      <c r="B95" s="70" t="s">
        <v>117</v>
      </c>
      <c r="C95" s="65">
        <v>0.67999999999999994</v>
      </c>
      <c r="D95" s="48" t="s">
        <v>255</v>
      </c>
      <c r="E95" s="10"/>
      <c r="F95" s="15"/>
    </row>
    <row r="96" spans="1:6" s="23" customFormat="1" ht="18.75" x14ac:dyDescent="0.3">
      <c r="A96" s="43">
        <v>92</v>
      </c>
      <c r="B96" s="70" t="s">
        <v>256</v>
      </c>
      <c r="C96" s="65">
        <v>5.5</v>
      </c>
      <c r="D96" s="48" t="s">
        <v>255</v>
      </c>
      <c r="E96" s="10"/>
      <c r="F96" s="15"/>
    </row>
    <row r="97" spans="1:6" s="23" customFormat="1" ht="18.75" x14ac:dyDescent="0.3">
      <c r="A97" s="43">
        <v>93</v>
      </c>
      <c r="B97" s="54" t="s">
        <v>66</v>
      </c>
      <c r="C97" s="65">
        <v>0.1</v>
      </c>
      <c r="D97" s="48" t="s">
        <v>43</v>
      </c>
      <c r="E97" s="7" t="s">
        <v>26</v>
      </c>
      <c r="F97" s="15"/>
    </row>
    <row r="98" spans="1:6" s="23" customFormat="1" ht="18.75" x14ac:dyDescent="0.3">
      <c r="A98" s="43">
        <v>94</v>
      </c>
      <c r="B98" s="47" t="s">
        <v>77</v>
      </c>
      <c r="C98" s="65">
        <v>0.1</v>
      </c>
      <c r="D98" s="58" t="s">
        <v>31</v>
      </c>
      <c r="E98" s="7" t="s">
        <v>26</v>
      </c>
      <c r="F98" s="15"/>
    </row>
    <row r="99" spans="1:6" s="12" customFormat="1" ht="18.75" x14ac:dyDescent="0.3">
      <c r="A99" s="43">
        <v>95</v>
      </c>
      <c r="B99" s="47" t="s">
        <v>191</v>
      </c>
      <c r="C99" s="65">
        <v>0.3</v>
      </c>
      <c r="D99" s="58" t="s">
        <v>61</v>
      </c>
      <c r="E99" s="7"/>
      <c r="F99" s="15"/>
    </row>
    <row r="100" spans="1:6" s="12" customFormat="1" ht="19.5" customHeight="1" x14ac:dyDescent="0.3">
      <c r="A100" s="43">
        <v>96</v>
      </c>
      <c r="B100" s="56" t="s">
        <v>195</v>
      </c>
      <c r="C100" s="65">
        <v>0.54</v>
      </c>
      <c r="D100" s="46" t="s">
        <v>36</v>
      </c>
      <c r="E100" s="10" t="s">
        <v>27</v>
      </c>
      <c r="F100" s="15"/>
    </row>
    <row r="101" spans="1:6" s="12" customFormat="1" ht="19.5" customHeight="1" x14ac:dyDescent="0.3">
      <c r="A101" s="43">
        <v>97</v>
      </c>
      <c r="B101" s="64" t="s">
        <v>196</v>
      </c>
      <c r="C101" s="65">
        <v>0.12</v>
      </c>
      <c r="D101" s="46" t="s">
        <v>36</v>
      </c>
      <c r="E101" s="10"/>
      <c r="F101" s="15"/>
    </row>
  </sheetData>
  <mergeCells count="2">
    <mergeCell ref="A1:B1"/>
    <mergeCell ref="A2:D3"/>
  </mergeCells>
  <pageMargins left="0.45" right="0.2" top="0.5" bottom="0" header="0.3" footer="0.3"/>
  <pageSetup paperSize="8"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F40"/>
  <sheetViews>
    <sheetView showZeros="0" zoomScale="85" zoomScaleNormal="85" workbookViewId="0">
      <selection activeCell="B22" sqref="B22"/>
    </sheetView>
  </sheetViews>
  <sheetFormatPr defaultColWidth="9.140625" defaultRowHeight="15" x14ac:dyDescent="0.25"/>
  <cols>
    <col min="1" max="1" width="8.28515625" style="5" customWidth="1"/>
    <col min="2" max="2" width="62.5703125" style="1" customWidth="1"/>
    <col min="3" max="3" width="9.140625" style="4" customWidth="1"/>
    <col min="4" max="4" width="21.140625" style="6" customWidth="1"/>
    <col min="5" max="5" width="0" style="1" hidden="1" customWidth="1"/>
    <col min="6" max="9" width="9.140625" style="1"/>
    <col min="10" max="10" width="12.28515625" style="1" bestFit="1" customWidth="1"/>
    <col min="11" max="16384" width="9.140625" style="1"/>
  </cols>
  <sheetData>
    <row r="1" spans="1:6" ht="18.75" customHeight="1" x14ac:dyDescent="0.3">
      <c r="A1" s="439" t="s">
        <v>179</v>
      </c>
      <c r="B1" s="439"/>
      <c r="C1" s="20"/>
      <c r="D1" s="22"/>
      <c r="E1" s="21"/>
      <c r="F1" s="21"/>
    </row>
    <row r="2" spans="1:6" x14ac:dyDescent="0.25">
      <c r="A2" s="440" t="s">
        <v>180</v>
      </c>
      <c r="B2" s="440"/>
      <c r="C2" s="440"/>
      <c r="D2" s="440"/>
      <c r="E2" s="21"/>
      <c r="F2" s="21"/>
    </row>
    <row r="3" spans="1:6" x14ac:dyDescent="0.25">
      <c r="A3" s="441"/>
      <c r="B3" s="441"/>
      <c r="C3" s="441"/>
      <c r="D3" s="441"/>
      <c r="E3" s="21"/>
      <c r="F3" s="21"/>
    </row>
    <row r="4" spans="1:6" s="3" customFormat="1" ht="42.75" customHeight="1" x14ac:dyDescent="0.3">
      <c r="A4" s="40" t="s">
        <v>258</v>
      </c>
      <c r="B4" s="40" t="s">
        <v>0</v>
      </c>
      <c r="C4" s="40" t="s">
        <v>2</v>
      </c>
      <c r="D4" s="40" t="s">
        <v>259</v>
      </c>
      <c r="E4" s="34" t="s">
        <v>1</v>
      </c>
      <c r="F4" s="15"/>
    </row>
    <row r="5" spans="1:6" s="2" customFormat="1" ht="18.75" x14ac:dyDescent="0.3">
      <c r="A5" s="71">
        <v>1</v>
      </c>
      <c r="B5" s="70" t="s">
        <v>147</v>
      </c>
      <c r="C5" s="45">
        <v>118.88</v>
      </c>
      <c r="D5" s="48" t="s">
        <v>255</v>
      </c>
      <c r="E5" s="7"/>
      <c r="F5" s="15"/>
    </row>
    <row r="6" spans="1:6" s="2" customFormat="1" ht="27.75" customHeight="1" x14ac:dyDescent="0.3">
      <c r="A6" s="71">
        <v>2</v>
      </c>
      <c r="B6" s="70" t="s">
        <v>248</v>
      </c>
      <c r="C6" s="45">
        <v>263.39</v>
      </c>
      <c r="D6" s="48" t="s">
        <v>255</v>
      </c>
      <c r="E6" s="7"/>
      <c r="F6" s="15"/>
    </row>
    <row r="7" spans="1:6" s="2" customFormat="1" ht="18.75" x14ac:dyDescent="0.3">
      <c r="A7" s="71">
        <v>3</v>
      </c>
      <c r="B7" s="70" t="s">
        <v>30</v>
      </c>
      <c r="C7" s="45">
        <v>27.11</v>
      </c>
      <c r="D7" s="48" t="s">
        <v>255</v>
      </c>
      <c r="E7" s="7"/>
      <c r="F7" s="15"/>
    </row>
    <row r="8" spans="1:6" s="2" customFormat="1" ht="18.75" x14ac:dyDescent="0.3">
      <c r="A8" s="71">
        <v>4</v>
      </c>
      <c r="B8" s="70" t="s">
        <v>247</v>
      </c>
      <c r="C8" s="45">
        <v>232.62</v>
      </c>
      <c r="D8" s="48" t="s">
        <v>255</v>
      </c>
      <c r="E8" s="7"/>
      <c r="F8" s="15"/>
    </row>
    <row r="9" spans="1:6" s="23" customFormat="1" ht="18.75" x14ac:dyDescent="0.3">
      <c r="A9" s="71">
        <v>5</v>
      </c>
      <c r="B9" s="47" t="s">
        <v>249</v>
      </c>
      <c r="C9" s="45">
        <v>6.83</v>
      </c>
      <c r="D9" s="48" t="s">
        <v>255</v>
      </c>
      <c r="E9" s="7"/>
      <c r="F9" s="15"/>
    </row>
    <row r="10" spans="1:6" s="2" customFormat="1" ht="18.75" x14ac:dyDescent="0.3">
      <c r="A10" s="71">
        <v>6</v>
      </c>
      <c r="B10" s="47" t="s">
        <v>80</v>
      </c>
      <c r="C10" s="45">
        <v>0.25</v>
      </c>
      <c r="D10" s="48" t="s">
        <v>42</v>
      </c>
      <c r="E10" s="7" t="s">
        <v>3</v>
      </c>
      <c r="F10" s="15"/>
    </row>
    <row r="11" spans="1:6" s="2" customFormat="1" ht="18.75" x14ac:dyDescent="0.3">
      <c r="A11" s="71">
        <v>7</v>
      </c>
      <c r="B11" s="47" t="s">
        <v>80</v>
      </c>
      <c r="C11" s="45">
        <v>250</v>
      </c>
      <c r="D11" s="58" t="s">
        <v>31</v>
      </c>
      <c r="E11" s="7" t="s">
        <v>3</v>
      </c>
      <c r="F11" s="15"/>
    </row>
    <row r="12" spans="1:6" s="2" customFormat="1" ht="19.5" customHeight="1" x14ac:dyDescent="0.3">
      <c r="A12" s="71">
        <v>8</v>
      </c>
      <c r="B12" s="47" t="s">
        <v>80</v>
      </c>
      <c r="C12" s="45">
        <v>23</v>
      </c>
      <c r="D12" s="48" t="s">
        <v>43</v>
      </c>
      <c r="E12" s="7" t="s">
        <v>3</v>
      </c>
      <c r="F12" s="15"/>
    </row>
    <row r="13" spans="1:6" s="32" customFormat="1" ht="18.75" x14ac:dyDescent="0.3">
      <c r="A13" s="71">
        <v>9</v>
      </c>
      <c r="B13" s="47" t="s">
        <v>80</v>
      </c>
      <c r="C13" s="45">
        <v>60</v>
      </c>
      <c r="D13" s="48" t="s">
        <v>255</v>
      </c>
      <c r="E13" s="33"/>
      <c r="F13" s="31"/>
    </row>
    <row r="14" spans="1:6" s="2" customFormat="1" ht="18.75" x14ac:dyDescent="0.3">
      <c r="A14" s="71">
        <v>10</v>
      </c>
      <c r="B14" s="47" t="s">
        <v>96</v>
      </c>
      <c r="C14" s="45">
        <v>0.63</v>
      </c>
      <c r="D14" s="48" t="s">
        <v>55</v>
      </c>
      <c r="E14" s="9" t="s">
        <v>6</v>
      </c>
      <c r="F14" s="15"/>
    </row>
    <row r="15" spans="1:6" s="12" customFormat="1" ht="18.75" x14ac:dyDescent="0.3">
      <c r="A15" s="71">
        <v>11</v>
      </c>
      <c r="B15" s="47" t="s">
        <v>95</v>
      </c>
      <c r="C15" s="45">
        <v>0.3</v>
      </c>
      <c r="D15" s="48" t="s">
        <v>207</v>
      </c>
      <c r="E15" s="9"/>
      <c r="F15" s="15"/>
    </row>
    <row r="16" spans="1:6" s="12" customFormat="1" ht="18.75" x14ac:dyDescent="0.3">
      <c r="A16" s="71">
        <v>12</v>
      </c>
      <c r="B16" s="47" t="s">
        <v>205</v>
      </c>
      <c r="C16" s="45">
        <v>70</v>
      </c>
      <c r="D16" s="48" t="s">
        <v>38</v>
      </c>
      <c r="E16" s="9"/>
      <c r="F16" s="15"/>
    </row>
    <row r="17" spans="1:6" s="12" customFormat="1" ht="37.5" x14ac:dyDescent="0.3">
      <c r="A17" s="71">
        <v>13</v>
      </c>
      <c r="B17" s="47" t="s">
        <v>238</v>
      </c>
      <c r="C17" s="45">
        <v>0.28000000000000003</v>
      </c>
      <c r="D17" s="48" t="s">
        <v>58</v>
      </c>
      <c r="E17" s="9"/>
      <c r="F17" s="15"/>
    </row>
    <row r="18" spans="1:6" s="12" customFormat="1" ht="18.75" x14ac:dyDescent="0.3">
      <c r="A18" s="71">
        <v>14</v>
      </c>
      <c r="B18" s="47" t="s">
        <v>95</v>
      </c>
      <c r="C18" s="45">
        <v>25.44</v>
      </c>
      <c r="D18" s="51" t="s">
        <v>255</v>
      </c>
      <c r="E18" s="9" t="s">
        <v>6</v>
      </c>
      <c r="F18" s="15"/>
    </row>
    <row r="19" spans="1:6" s="2" customFormat="1" ht="18.75" x14ac:dyDescent="0.3">
      <c r="A19" s="71">
        <v>15</v>
      </c>
      <c r="B19" s="47" t="s">
        <v>85</v>
      </c>
      <c r="C19" s="45">
        <v>0.25</v>
      </c>
      <c r="D19" s="58" t="s">
        <v>31</v>
      </c>
      <c r="E19" s="7" t="s">
        <v>7</v>
      </c>
      <c r="F19" s="15"/>
    </row>
    <row r="20" spans="1:6" s="2" customFormat="1" ht="18.75" x14ac:dyDescent="0.3">
      <c r="A20" s="71">
        <v>16</v>
      </c>
      <c r="B20" s="47" t="s">
        <v>240</v>
      </c>
      <c r="C20" s="45">
        <v>0.48</v>
      </c>
      <c r="D20" s="48" t="s">
        <v>44</v>
      </c>
      <c r="E20" s="10" t="s">
        <v>7</v>
      </c>
      <c r="F20" s="15"/>
    </row>
    <row r="21" spans="1:6" s="2" customFormat="1" ht="18.75" x14ac:dyDescent="0.3">
      <c r="A21" s="71">
        <v>17</v>
      </c>
      <c r="B21" s="52" t="s">
        <v>86</v>
      </c>
      <c r="C21" s="45">
        <v>5</v>
      </c>
      <c r="D21" s="55" t="s">
        <v>36</v>
      </c>
      <c r="E21" s="8" t="s">
        <v>7</v>
      </c>
      <c r="F21" s="15"/>
    </row>
    <row r="22" spans="1:6" s="2" customFormat="1" ht="18.75" x14ac:dyDescent="0.3">
      <c r="A22" s="71">
        <v>18</v>
      </c>
      <c r="B22" s="72" t="s">
        <v>223</v>
      </c>
      <c r="C22" s="45">
        <v>1.5</v>
      </c>
      <c r="D22" s="55" t="s">
        <v>41</v>
      </c>
      <c r="E22" s="9"/>
      <c r="F22" s="15"/>
    </row>
    <row r="23" spans="1:6" s="2" customFormat="1" ht="18.75" x14ac:dyDescent="0.3">
      <c r="A23" s="71">
        <v>19</v>
      </c>
      <c r="B23" s="72" t="s">
        <v>239</v>
      </c>
      <c r="C23" s="45">
        <v>1.68</v>
      </c>
      <c r="D23" s="55" t="s">
        <v>42</v>
      </c>
      <c r="E23" s="9"/>
      <c r="F23" s="15"/>
    </row>
    <row r="24" spans="1:6" s="2" customFormat="1" ht="18.75" x14ac:dyDescent="0.3">
      <c r="A24" s="71">
        <v>20</v>
      </c>
      <c r="B24" s="72" t="s">
        <v>215</v>
      </c>
      <c r="C24" s="45">
        <v>0.5</v>
      </c>
      <c r="D24" s="51" t="s">
        <v>255</v>
      </c>
      <c r="E24" s="9"/>
      <c r="F24" s="15"/>
    </row>
    <row r="25" spans="1:6" s="2" customFormat="1" ht="18.75" x14ac:dyDescent="0.3">
      <c r="A25" s="71">
        <v>21</v>
      </c>
      <c r="B25" s="72" t="s">
        <v>84</v>
      </c>
      <c r="C25" s="45">
        <v>42.48</v>
      </c>
      <c r="D25" s="51" t="s">
        <v>255</v>
      </c>
      <c r="E25" s="9"/>
      <c r="F25" s="15"/>
    </row>
    <row r="26" spans="1:6" s="2" customFormat="1" ht="18.75" x14ac:dyDescent="0.3">
      <c r="A26" s="71">
        <v>22</v>
      </c>
      <c r="B26" s="47" t="s">
        <v>91</v>
      </c>
      <c r="C26" s="45">
        <v>2.8</v>
      </c>
      <c r="D26" s="48" t="s">
        <v>60</v>
      </c>
      <c r="E26" s="10" t="s">
        <v>25</v>
      </c>
      <c r="F26" s="15"/>
    </row>
    <row r="27" spans="1:6" s="2" customFormat="1" ht="37.5" x14ac:dyDescent="0.3">
      <c r="A27" s="71">
        <v>23</v>
      </c>
      <c r="B27" s="54" t="s">
        <v>224</v>
      </c>
      <c r="C27" s="45">
        <v>7.55</v>
      </c>
      <c r="D27" s="48" t="s">
        <v>32</v>
      </c>
      <c r="E27" s="10"/>
      <c r="F27" s="15"/>
    </row>
    <row r="28" spans="1:6" s="2" customFormat="1" ht="18.75" x14ac:dyDescent="0.3">
      <c r="A28" s="71">
        <v>24</v>
      </c>
      <c r="B28" s="54" t="s">
        <v>89</v>
      </c>
      <c r="C28" s="45">
        <v>3</v>
      </c>
      <c r="D28" s="48" t="s">
        <v>56</v>
      </c>
      <c r="E28" s="8" t="s">
        <v>25</v>
      </c>
      <c r="F28" s="15"/>
    </row>
    <row r="29" spans="1:6" s="2" customFormat="1" ht="18.75" x14ac:dyDescent="0.3">
      <c r="A29" s="71">
        <v>25</v>
      </c>
      <c r="B29" s="54" t="s">
        <v>90</v>
      </c>
      <c r="C29" s="45">
        <v>2</v>
      </c>
      <c r="D29" s="48" t="s">
        <v>56</v>
      </c>
      <c r="E29" s="8" t="s">
        <v>25</v>
      </c>
      <c r="F29" s="15"/>
    </row>
    <row r="30" spans="1:6" s="2" customFormat="1" ht="18.75" x14ac:dyDescent="0.3">
      <c r="A30" s="71">
        <v>26</v>
      </c>
      <c r="B30" s="54" t="s">
        <v>92</v>
      </c>
      <c r="C30" s="45">
        <v>4</v>
      </c>
      <c r="D30" s="55" t="s">
        <v>61</v>
      </c>
      <c r="E30" s="8" t="s">
        <v>25</v>
      </c>
      <c r="F30" s="15"/>
    </row>
    <row r="31" spans="1:6" s="2" customFormat="1" ht="18.75" x14ac:dyDescent="0.3">
      <c r="A31" s="71">
        <v>27</v>
      </c>
      <c r="B31" s="54" t="s">
        <v>227</v>
      </c>
      <c r="C31" s="45">
        <v>2</v>
      </c>
      <c r="D31" s="55" t="s">
        <v>32</v>
      </c>
      <c r="E31" s="8"/>
      <c r="F31" s="15"/>
    </row>
    <row r="32" spans="1:6" s="2" customFormat="1" ht="18.75" x14ac:dyDescent="0.3">
      <c r="A32" s="71">
        <v>28</v>
      </c>
      <c r="B32" s="54" t="s">
        <v>225</v>
      </c>
      <c r="C32" s="45">
        <v>20</v>
      </c>
      <c r="D32" s="48" t="s">
        <v>41</v>
      </c>
      <c r="E32" s="8"/>
      <c r="F32" s="15"/>
    </row>
    <row r="33" spans="1:6" s="2" customFormat="1" ht="18.75" x14ac:dyDescent="0.3">
      <c r="A33" s="71">
        <v>29</v>
      </c>
      <c r="B33" s="54" t="s">
        <v>225</v>
      </c>
      <c r="C33" s="45">
        <v>35</v>
      </c>
      <c r="D33" s="48" t="s">
        <v>47</v>
      </c>
      <c r="E33" s="8"/>
      <c r="F33" s="15"/>
    </row>
    <row r="34" spans="1:6" s="2" customFormat="1" ht="18.75" x14ac:dyDescent="0.3">
      <c r="A34" s="71">
        <v>30</v>
      </c>
      <c r="B34" s="54" t="s">
        <v>225</v>
      </c>
      <c r="C34" s="45">
        <v>16</v>
      </c>
      <c r="D34" s="48" t="s">
        <v>56</v>
      </c>
      <c r="E34" s="8"/>
      <c r="F34" s="15"/>
    </row>
    <row r="35" spans="1:6" s="2" customFormat="1" ht="18.75" x14ac:dyDescent="0.3">
      <c r="A35" s="71">
        <v>31</v>
      </c>
      <c r="B35" s="54" t="s">
        <v>225</v>
      </c>
      <c r="C35" s="45">
        <v>17</v>
      </c>
      <c r="D35" s="48" t="s">
        <v>60</v>
      </c>
      <c r="E35" s="8"/>
      <c r="F35" s="15"/>
    </row>
    <row r="36" spans="1:6" s="2" customFormat="1" ht="18.75" x14ac:dyDescent="0.3">
      <c r="A36" s="71">
        <v>32</v>
      </c>
      <c r="B36" s="54" t="s">
        <v>225</v>
      </c>
      <c r="C36" s="45">
        <v>3</v>
      </c>
      <c r="D36" s="48" t="s">
        <v>226</v>
      </c>
      <c r="E36" s="8"/>
      <c r="F36" s="15"/>
    </row>
    <row r="37" spans="1:6" s="2" customFormat="1" ht="18.75" x14ac:dyDescent="0.3">
      <c r="A37" s="71">
        <v>33</v>
      </c>
      <c r="B37" s="54" t="s">
        <v>225</v>
      </c>
      <c r="C37" s="45">
        <v>13</v>
      </c>
      <c r="D37" s="48" t="s">
        <v>55</v>
      </c>
      <c r="E37" s="8"/>
      <c r="F37" s="15"/>
    </row>
    <row r="38" spans="1:6" s="2" customFormat="1" ht="18.75" x14ac:dyDescent="0.3">
      <c r="A38" s="71">
        <v>34</v>
      </c>
      <c r="B38" s="47" t="s">
        <v>88</v>
      </c>
      <c r="C38" s="45">
        <v>9</v>
      </c>
      <c r="D38" s="48" t="s">
        <v>55</v>
      </c>
      <c r="E38" s="9" t="s">
        <v>25</v>
      </c>
      <c r="F38" s="15"/>
    </row>
    <row r="39" spans="1:6" s="2" customFormat="1" ht="18.75" x14ac:dyDescent="0.3">
      <c r="A39" s="71">
        <v>35</v>
      </c>
      <c r="B39" s="54" t="s">
        <v>93</v>
      </c>
      <c r="C39" s="45">
        <v>2.8</v>
      </c>
      <c r="D39" s="55" t="s">
        <v>36</v>
      </c>
      <c r="E39" s="8" t="s">
        <v>25</v>
      </c>
      <c r="F39" s="15"/>
    </row>
    <row r="40" spans="1:6" s="2" customFormat="1" ht="18.75" x14ac:dyDescent="0.3">
      <c r="A40" s="71">
        <v>36</v>
      </c>
      <c r="B40" s="54" t="s">
        <v>94</v>
      </c>
      <c r="C40" s="45">
        <v>5</v>
      </c>
      <c r="D40" s="55" t="s">
        <v>36</v>
      </c>
      <c r="E40" s="8" t="s">
        <v>25</v>
      </c>
      <c r="F40" s="15"/>
    </row>
  </sheetData>
  <mergeCells count="2">
    <mergeCell ref="A1:B1"/>
    <mergeCell ref="A2:D3"/>
  </mergeCells>
  <pageMargins left="0.45" right="0.2" top="0.5" bottom="0" header="0.3" footer="0.3"/>
  <pageSetup paperSize="8"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W74"/>
  <sheetViews>
    <sheetView showZeros="0" zoomScale="85" zoomScaleNormal="85" workbookViewId="0">
      <selection activeCell="C16" sqref="C16"/>
    </sheetView>
  </sheetViews>
  <sheetFormatPr defaultColWidth="8.85546875" defaultRowHeight="15" x14ac:dyDescent="0.25"/>
  <cols>
    <col min="1" max="1" width="50.42578125" style="73" customWidth="1"/>
    <col min="2" max="2" width="7.28515625" style="73" bestFit="1" customWidth="1"/>
    <col min="3" max="3" width="15.7109375" style="73" customWidth="1"/>
    <col min="4" max="4" width="11.7109375" style="73" customWidth="1"/>
    <col min="5" max="5" width="12.85546875" style="73" customWidth="1"/>
    <col min="6" max="6" width="11.7109375" style="73" customWidth="1"/>
    <col min="7" max="7" width="12.42578125" style="73" customWidth="1"/>
    <col min="8" max="8" width="11.85546875" style="73" customWidth="1"/>
    <col min="9" max="9" width="13.140625" style="73" customWidth="1"/>
    <col min="10" max="10" width="11.5703125" style="73" customWidth="1"/>
    <col min="11" max="11" width="12.5703125" style="73" customWidth="1"/>
    <col min="12" max="12" width="11.5703125" style="73" customWidth="1"/>
    <col min="13" max="13" width="12.28515625" style="73" customWidth="1"/>
    <col min="14" max="14" width="11.42578125" style="73" customWidth="1"/>
    <col min="15" max="15" width="9.7109375" style="73" bestFit="1" customWidth="1"/>
    <col min="16" max="16" width="11.28515625" style="73" customWidth="1"/>
    <col min="17" max="17" width="11.7109375" style="73" customWidth="1"/>
    <col min="18" max="18" width="10.5703125" style="73" customWidth="1"/>
    <col min="19" max="20" width="13.28515625" style="73" customWidth="1"/>
    <col min="21" max="21" width="12.140625" style="73" customWidth="1"/>
    <col min="22" max="22" width="10.7109375" style="73" customWidth="1"/>
    <col min="23" max="23" width="12.28515625" style="73" customWidth="1"/>
    <col min="24" max="16384" width="8.85546875" style="73"/>
  </cols>
  <sheetData>
    <row r="2" spans="1:23" ht="16.5" x14ac:dyDescent="0.25">
      <c r="A2" s="442" t="s">
        <v>386</v>
      </c>
      <c r="B2" s="442"/>
      <c r="C2" s="442"/>
      <c r="D2" s="442"/>
      <c r="E2" s="442"/>
      <c r="F2" s="442"/>
      <c r="G2" s="442"/>
      <c r="H2" s="442"/>
      <c r="I2" s="442"/>
      <c r="J2" s="442"/>
      <c r="K2" s="442"/>
      <c r="L2" s="442"/>
      <c r="M2" s="442"/>
      <c r="N2" s="442"/>
      <c r="O2" s="442"/>
      <c r="P2" s="442"/>
      <c r="Q2" s="442"/>
      <c r="R2" s="442"/>
      <c r="S2" s="442"/>
      <c r="T2" s="442"/>
      <c r="U2" s="442"/>
      <c r="V2" s="442"/>
      <c r="W2" s="442"/>
    </row>
    <row r="3" spans="1:23" ht="63" customHeight="1" x14ac:dyDescent="0.25">
      <c r="A3" s="83" t="s">
        <v>387</v>
      </c>
      <c r="B3" s="83" t="s">
        <v>388</v>
      </c>
      <c r="C3" s="83" t="s">
        <v>389</v>
      </c>
      <c r="D3" s="83" t="s">
        <v>207</v>
      </c>
      <c r="E3" s="83" t="s">
        <v>38</v>
      </c>
      <c r="F3" s="83" t="s">
        <v>55</v>
      </c>
      <c r="G3" s="83" t="s">
        <v>40</v>
      </c>
      <c r="H3" s="83" t="s">
        <v>60</v>
      </c>
      <c r="I3" s="83" t="s">
        <v>41</v>
      </c>
      <c r="J3" s="83" t="s">
        <v>32</v>
      </c>
      <c r="K3" s="83" t="s">
        <v>47</v>
      </c>
      <c r="L3" s="83" t="s">
        <v>35</v>
      </c>
      <c r="M3" s="83" t="s">
        <v>42</v>
      </c>
      <c r="N3" s="83" t="s">
        <v>63</v>
      </c>
      <c r="O3" s="83" t="s">
        <v>31</v>
      </c>
      <c r="P3" s="83" t="s">
        <v>61</v>
      </c>
      <c r="Q3" s="83" t="s">
        <v>58</v>
      </c>
      <c r="R3" s="83" t="s">
        <v>44</v>
      </c>
      <c r="S3" s="83" t="s">
        <v>34</v>
      </c>
      <c r="T3" s="83" t="s">
        <v>49</v>
      </c>
      <c r="U3" s="83" t="s">
        <v>56</v>
      </c>
      <c r="V3" s="83" t="s">
        <v>36</v>
      </c>
      <c r="W3" s="83" t="s">
        <v>43</v>
      </c>
    </row>
    <row r="4" spans="1:23" ht="16.5" x14ac:dyDescent="0.25">
      <c r="A4" s="74" t="s">
        <v>390</v>
      </c>
      <c r="B4" s="74"/>
      <c r="C4" s="74">
        <v>112869.39</v>
      </c>
      <c r="D4" s="74">
        <v>1022.2900000000001</v>
      </c>
      <c r="E4" s="74">
        <v>11440.56</v>
      </c>
      <c r="F4" s="74">
        <v>1773.7999999999997</v>
      </c>
      <c r="G4" s="74">
        <v>4329.58</v>
      </c>
      <c r="H4" s="74">
        <v>3696.84</v>
      </c>
      <c r="I4" s="74">
        <v>10287.759999999998</v>
      </c>
      <c r="J4" s="74">
        <v>18271.84</v>
      </c>
      <c r="K4" s="74">
        <v>10061.399999999998</v>
      </c>
      <c r="L4" s="74">
        <v>2280.4499999999998</v>
      </c>
      <c r="M4" s="74">
        <v>3119.7599999999993</v>
      </c>
      <c r="N4" s="74">
        <v>2375.9799999999996</v>
      </c>
      <c r="O4" s="74">
        <v>6048.3099999999995</v>
      </c>
      <c r="P4" s="74">
        <v>2793.55</v>
      </c>
      <c r="Q4" s="74">
        <v>3125.91</v>
      </c>
      <c r="R4" s="74">
        <v>5093.8100000000004</v>
      </c>
      <c r="S4" s="74">
        <v>13458.879999999997</v>
      </c>
      <c r="T4" s="74">
        <v>2926.27</v>
      </c>
      <c r="U4" s="74">
        <v>4490.54</v>
      </c>
      <c r="V4" s="74">
        <v>3779.8100000000004</v>
      </c>
      <c r="W4" s="74">
        <v>2492.0500000000002</v>
      </c>
    </row>
    <row r="5" spans="1:23" ht="16.5" x14ac:dyDescent="0.25">
      <c r="A5" s="74" t="s">
        <v>391</v>
      </c>
      <c r="B5" s="75" t="s">
        <v>392</v>
      </c>
      <c r="C5" s="74">
        <v>102928.94</v>
      </c>
      <c r="D5" s="74">
        <v>869.43000000000006</v>
      </c>
      <c r="E5" s="74">
        <v>10691.880000000001</v>
      </c>
      <c r="F5" s="74">
        <v>1194.07</v>
      </c>
      <c r="G5" s="74">
        <v>3868.1899999999996</v>
      </c>
      <c r="H5" s="74">
        <v>3246.51</v>
      </c>
      <c r="I5" s="74">
        <v>9886.5699999999979</v>
      </c>
      <c r="J5" s="74">
        <v>17008.22</v>
      </c>
      <c r="K5" s="74">
        <v>9568.5099999999984</v>
      </c>
      <c r="L5" s="74">
        <v>1931.1000000000001</v>
      </c>
      <c r="M5" s="74">
        <v>2620.6299999999997</v>
      </c>
      <c r="N5" s="74">
        <v>2261.5299999999997</v>
      </c>
      <c r="O5" s="74">
        <v>5906.15</v>
      </c>
      <c r="P5" s="74">
        <v>2260.29</v>
      </c>
      <c r="Q5" s="74">
        <v>2542.1</v>
      </c>
      <c r="R5" s="74">
        <v>4483.8500000000004</v>
      </c>
      <c r="S5" s="74">
        <v>13050.669999999998</v>
      </c>
      <c r="T5" s="74">
        <v>2744.73</v>
      </c>
      <c r="U5" s="74">
        <v>4123.62</v>
      </c>
      <c r="V5" s="74">
        <v>3087.1100000000006</v>
      </c>
      <c r="W5" s="74">
        <v>1583.7800000000002</v>
      </c>
    </row>
    <row r="6" spans="1:23" ht="16.5" x14ac:dyDescent="0.25">
      <c r="A6" s="76" t="s">
        <v>393</v>
      </c>
      <c r="B6" s="77" t="s">
        <v>394</v>
      </c>
      <c r="C6" s="78">
        <v>1765.6499999999999</v>
      </c>
      <c r="D6" s="76">
        <v>37.83</v>
      </c>
      <c r="E6" s="76">
        <v>64.010000000000005</v>
      </c>
      <c r="F6" s="76">
        <v>152.70000000000002</v>
      </c>
      <c r="G6" s="76">
        <v>52.47</v>
      </c>
      <c r="H6" s="76">
        <v>154.95999999999998</v>
      </c>
      <c r="I6" s="76">
        <v>45.64</v>
      </c>
      <c r="J6" s="76">
        <v>59.59</v>
      </c>
      <c r="K6" s="76">
        <v>13.93</v>
      </c>
      <c r="L6" s="76">
        <v>66.239999999999995</v>
      </c>
      <c r="M6" s="76">
        <v>165.29</v>
      </c>
      <c r="N6" s="76">
        <v>87.98</v>
      </c>
      <c r="O6" s="76">
        <v>12.59</v>
      </c>
      <c r="P6" s="76">
        <v>137.96</v>
      </c>
      <c r="Q6" s="76">
        <v>132.66</v>
      </c>
      <c r="R6" s="76">
        <v>137.77000000000001</v>
      </c>
      <c r="S6" s="76">
        <v>69.64</v>
      </c>
      <c r="T6" s="76">
        <v>3.57</v>
      </c>
      <c r="U6" s="76">
        <v>26.39</v>
      </c>
      <c r="V6" s="76">
        <v>189.03</v>
      </c>
      <c r="W6" s="76">
        <v>155.4</v>
      </c>
    </row>
    <row r="7" spans="1:23" ht="16.5" x14ac:dyDescent="0.25">
      <c r="A7" s="76" t="s">
        <v>395</v>
      </c>
      <c r="B7" s="77" t="s">
        <v>396</v>
      </c>
      <c r="C7" s="76">
        <v>1599.33</v>
      </c>
      <c r="D7" s="76">
        <v>34.14</v>
      </c>
      <c r="E7" s="76">
        <v>64.010000000000005</v>
      </c>
      <c r="F7" s="76">
        <v>139.86000000000001</v>
      </c>
      <c r="G7" s="76">
        <v>52.47</v>
      </c>
      <c r="H7" s="76">
        <v>146.29</v>
      </c>
      <c r="I7" s="76">
        <v>45.64</v>
      </c>
      <c r="J7" s="76">
        <v>59.06</v>
      </c>
      <c r="K7" s="76">
        <v>13.93</v>
      </c>
      <c r="L7" s="76">
        <v>66.239999999999995</v>
      </c>
      <c r="M7" s="76">
        <v>165.29</v>
      </c>
      <c r="N7" s="76">
        <v>43.6</v>
      </c>
      <c r="O7" s="76"/>
      <c r="P7" s="76">
        <v>137.86000000000001</v>
      </c>
      <c r="Q7" s="76">
        <v>61.21</v>
      </c>
      <c r="R7" s="76">
        <v>137.77000000000001</v>
      </c>
      <c r="S7" s="76">
        <v>68.099999999999994</v>
      </c>
      <c r="T7" s="76">
        <v>3.57</v>
      </c>
      <c r="U7" s="76">
        <v>26.39</v>
      </c>
      <c r="V7" s="76">
        <v>189.03</v>
      </c>
      <c r="W7" s="76">
        <v>144.87</v>
      </c>
    </row>
    <row r="8" spans="1:23" ht="16.5" x14ac:dyDescent="0.25">
      <c r="A8" s="76" t="s">
        <v>397</v>
      </c>
      <c r="B8" s="77" t="s">
        <v>398</v>
      </c>
      <c r="C8" s="76">
        <v>0</v>
      </c>
      <c r="D8" s="76"/>
      <c r="E8" s="76"/>
      <c r="F8" s="76"/>
      <c r="G8" s="76"/>
      <c r="H8" s="76"/>
      <c r="I8" s="76"/>
      <c r="J8" s="76"/>
      <c r="K8" s="76"/>
      <c r="L8" s="76"/>
      <c r="M8" s="76"/>
      <c r="N8" s="76"/>
      <c r="O8" s="76"/>
      <c r="P8" s="76"/>
      <c r="Q8" s="76"/>
      <c r="R8" s="76"/>
      <c r="S8" s="76"/>
      <c r="T8" s="76"/>
      <c r="U8" s="76"/>
      <c r="V8" s="76"/>
      <c r="W8" s="76"/>
    </row>
    <row r="9" spans="1:23" ht="16.5" x14ac:dyDescent="0.25">
      <c r="A9" s="76" t="s">
        <v>399</v>
      </c>
      <c r="B9" s="77" t="s">
        <v>400</v>
      </c>
      <c r="C9" s="76">
        <v>166.32</v>
      </c>
      <c r="D9" s="76">
        <v>3.69</v>
      </c>
      <c r="E9" s="76"/>
      <c r="F9" s="76">
        <v>12.84</v>
      </c>
      <c r="G9" s="76"/>
      <c r="H9" s="76">
        <v>8.67</v>
      </c>
      <c r="I9" s="76"/>
      <c r="J9" s="76">
        <v>0.53</v>
      </c>
      <c r="K9" s="76"/>
      <c r="L9" s="76"/>
      <c r="M9" s="76"/>
      <c r="N9" s="76">
        <v>44.38</v>
      </c>
      <c r="O9" s="76">
        <v>12.59</v>
      </c>
      <c r="P9" s="76">
        <v>0.1</v>
      </c>
      <c r="Q9" s="76">
        <v>71.45</v>
      </c>
      <c r="R9" s="76"/>
      <c r="S9" s="76">
        <v>1.54</v>
      </c>
      <c r="T9" s="76"/>
      <c r="U9" s="76"/>
      <c r="V9" s="76"/>
      <c r="W9" s="76">
        <v>10.53</v>
      </c>
    </row>
    <row r="10" spans="1:23" ht="16.5" x14ac:dyDescent="0.25">
      <c r="A10" s="76" t="s">
        <v>401</v>
      </c>
      <c r="B10" s="77" t="s">
        <v>402</v>
      </c>
      <c r="C10" s="76">
        <v>2718.03</v>
      </c>
      <c r="D10" s="76">
        <v>19.97</v>
      </c>
      <c r="E10" s="76">
        <v>353.8</v>
      </c>
      <c r="F10" s="76">
        <v>123.79</v>
      </c>
      <c r="G10" s="76">
        <v>210.15</v>
      </c>
      <c r="H10" s="76">
        <v>159.68</v>
      </c>
      <c r="I10" s="76">
        <v>115.29</v>
      </c>
      <c r="J10" s="76">
        <v>128.74</v>
      </c>
      <c r="K10" s="76">
        <v>37.67</v>
      </c>
      <c r="L10" s="76">
        <v>112.86</v>
      </c>
      <c r="M10" s="76">
        <v>134.85</v>
      </c>
      <c r="N10" s="76">
        <v>90.17</v>
      </c>
      <c r="O10" s="76">
        <v>21.99</v>
      </c>
      <c r="P10" s="76">
        <v>182.93</v>
      </c>
      <c r="Q10" s="76">
        <v>189.61</v>
      </c>
      <c r="R10" s="76">
        <v>211.98</v>
      </c>
      <c r="S10" s="76">
        <v>195.42</v>
      </c>
      <c r="T10" s="76">
        <v>73.559999999999988</v>
      </c>
      <c r="U10" s="76">
        <v>114.75</v>
      </c>
      <c r="V10" s="76">
        <v>118.82</v>
      </c>
      <c r="W10" s="76">
        <v>122</v>
      </c>
    </row>
    <row r="11" spans="1:23" ht="16.5" x14ac:dyDescent="0.25">
      <c r="A11" s="76" t="s">
        <v>403</v>
      </c>
      <c r="B11" s="77" t="s">
        <v>404</v>
      </c>
      <c r="C11" s="76">
        <v>4020.8299999999995</v>
      </c>
      <c r="D11" s="76">
        <v>232.27</v>
      </c>
      <c r="E11" s="76">
        <v>212.81</v>
      </c>
      <c r="F11" s="76">
        <v>38.29</v>
      </c>
      <c r="G11" s="76">
        <v>150.41</v>
      </c>
      <c r="H11" s="76">
        <v>152.43</v>
      </c>
      <c r="I11" s="76">
        <v>286.89</v>
      </c>
      <c r="J11" s="76">
        <v>885.49</v>
      </c>
      <c r="K11" s="76">
        <v>52.23</v>
      </c>
      <c r="L11" s="76">
        <v>395.81</v>
      </c>
      <c r="M11" s="76">
        <v>117.28</v>
      </c>
      <c r="N11" s="76">
        <v>316.10000000000002</v>
      </c>
      <c r="O11" s="76">
        <v>35.85</v>
      </c>
      <c r="P11" s="76">
        <v>135.88</v>
      </c>
      <c r="Q11" s="76">
        <v>438.68</v>
      </c>
      <c r="R11" s="76">
        <v>104.49</v>
      </c>
      <c r="S11" s="76">
        <v>158.99</v>
      </c>
      <c r="T11" s="76">
        <v>62.9</v>
      </c>
      <c r="U11" s="76">
        <v>49.04</v>
      </c>
      <c r="V11" s="76">
        <v>123.02</v>
      </c>
      <c r="W11" s="76">
        <v>71.97</v>
      </c>
    </row>
    <row r="12" spans="1:23" ht="16.5" x14ac:dyDescent="0.25">
      <c r="A12" s="76" t="s">
        <v>405</v>
      </c>
      <c r="B12" s="77" t="s">
        <v>406</v>
      </c>
      <c r="C12" s="76">
        <v>32803.369999999995</v>
      </c>
      <c r="D12" s="76"/>
      <c r="E12" s="76">
        <v>1172.04</v>
      </c>
      <c r="F12" s="76"/>
      <c r="G12" s="76"/>
      <c r="H12" s="76"/>
      <c r="I12" s="76">
        <v>6222.45</v>
      </c>
      <c r="J12" s="76">
        <v>6605.16</v>
      </c>
      <c r="K12" s="76">
        <v>5963.98</v>
      </c>
      <c r="L12" s="76"/>
      <c r="M12" s="76">
        <v>1199.26</v>
      </c>
      <c r="N12" s="76"/>
      <c r="O12" s="76"/>
      <c r="P12" s="76"/>
      <c r="Q12" s="76"/>
      <c r="R12" s="76"/>
      <c r="S12" s="76">
        <v>9337.3799999999992</v>
      </c>
      <c r="T12" s="76"/>
      <c r="U12" s="76">
        <v>2303.1</v>
      </c>
      <c r="V12" s="76"/>
      <c r="W12" s="76"/>
    </row>
    <row r="13" spans="1:23" ht="16.5" x14ac:dyDescent="0.25">
      <c r="A13" s="76" t="s">
        <v>407</v>
      </c>
      <c r="B13" s="77" t="s">
        <v>408</v>
      </c>
      <c r="C13" s="76">
        <v>0</v>
      </c>
      <c r="D13" s="76"/>
      <c r="E13" s="76"/>
      <c r="F13" s="76"/>
      <c r="G13" s="76"/>
      <c r="H13" s="76"/>
      <c r="I13" s="76"/>
      <c r="J13" s="76"/>
      <c r="K13" s="76"/>
      <c r="L13" s="76"/>
      <c r="M13" s="76"/>
      <c r="N13" s="76"/>
      <c r="O13" s="76"/>
      <c r="P13" s="76"/>
      <c r="Q13" s="76"/>
      <c r="R13" s="76"/>
      <c r="S13" s="76"/>
      <c r="T13" s="76"/>
      <c r="U13" s="76"/>
      <c r="V13" s="76"/>
      <c r="W13" s="76"/>
    </row>
    <row r="14" spans="1:23" ht="16.5" x14ac:dyDescent="0.25">
      <c r="A14" s="76" t="s">
        <v>409</v>
      </c>
      <c r="B14" s="77" t="s">
        <v>410</v>
      </c>
      <c r="C14" s="76">
        <v>61558.750000000007</v>
      </c>
      <c r="D14" s="76">
        <v>572.82000000000005</v>
      </c>
      <c r="E14" s="76">
        <v>8888.6200000000008</v>
      </c>
      <c r="F14" s="76">
        <v>879.29</v>
      </c>
      <c r="G14" s="76">
        <v>3455.16</v>
      </c>
      <c r="H14" s="76">
        <v>2778.69</v>
      </c>
      <c r="I14" s="76">
        <v>3215.24</v>
      </c>
      <c r="J14" s="76">
        <v>9325.33</v>
      </c>
      <c r="K14" s="76">
        <v>3498.38</v>
      </c>
      <c r="L14" s="76">
        <v>1354.42</v>
      </c>
      <c r="M14" s="76">
        <v>998.66</v>
      </c>
      <c r="N14" s="76">
        <v>1762.54</v>
      </c>
      <c r="O14" s="76">
        <v>5835.23</v>
      </c>
      <c r="P14" s="76">
        <v>1800.57</v>
      </c>
      <c r="Q14" s="76">
        <v>1774.29</v>
      </c>
      <c r="R14" s="76">
        <v>4025.98</v>
      </c>
      <c r="S14" s="76">
        <v>3285.07</v>
      </c>
      <c r="T14" s="76">
        <v>2604.4299999999998</v>
      </c>
      <c r="U14" s="76">
        <v>1630.11</v>
      </c>
      <c r="V14" s="76">
        <v>2654.42</v>
      </c>
      <c r="W14" s="76">
        <v>1219.5</v>
      </c>
    </row>
    <row r="15" spans="1:23" ht="16.5" x14ac:dyDescent="0.25">
      <c r="A15" s="76" t="s">
        <v>411</v>
      </c>
      <c r="B15" s="77" t="s">
        <v>412</v>
      </c>
      <c r="C15" s="76">
        <v>58.519999999999996</v>
      </c>
      <c r="D15" s="76">
        <v>6.54</v>
      </c>
      <c r="E15" s="76">
        <v>0.6</v>
      </c>
      <c r="F15" s="76"/>
      <c r="G15" s="76"/>
      <c r="H15" s="76">
        <v>0.75</v>
      </c>
      <c r="I15" s="76">
        <v>1.06</v>
      </c>
      <c r="J15" s="76">
        <v>3.91</v>
      </c>
      <c r="K15" s="76">
        <v>2.3199999999999998</v>
      </c>
      <c r="L15" s="76">
        <v>1.77</v>
      </c>
      <c r="M15" s="76">
        <v>1.9</v>
      </c>
      <c r="N15" s="76">
        <v>4.74</v>
      </c>
      <c r="O15" s="76">
        <v>0.49</v>
      </c>
      <c r="P15" s="76">
        <v>2.95</v>
      </c>
      <c r="Q15" s="76">
        <v>6.86</v>
      </c>
      <c r="R15" s="76">
        <v>3.63</v>
      </c>
      <c r="S15" s="76">
        <v>3.77</v>
      </c>
      <c r="T15" s="76">
        <v>0.27</v>
      </c>
      <c r="U15" s="76">
        <v>0.23</v>
      </c>
      <c r="V15" s="76">
        <v>1.82</v>
      </c>
      <c r="W15" s="76">
        <v>14.91</v>
      </c>
    </row>
    <row r="16" spans="1:23" ht="16.5" x14ac:dyDescent="0.25">
      <c r="A16" s="76" t="s">
        <v>413</v>
      </c>
      <c r="B16" s="77" t="s">
        <v>414</v>
      </c>
      <c r="C16" s="76">
        <v>0</v>
      </c>
      <c r="D16" s="76"/>
      <c r="E16" s="76"/>
      <c r="F16" s="76"/>
      <c r="G16" s="76"/>
      <c r="H16" s="76"/>
      <c r="I16" s="76"/>
      <c r="J16" s="76"/>
      <c r="K16" s="76"/>
      <c r="L16" s="76"/>
      <c r="M16" s="76"/>
      <c r="N16" s="76"/>
      <c r="O16" s="76"/>
      <c r="P16" s="76"/>
      <c r="Q16" s="76"/>
      <c r="R16" s="76"/>
      <c r="S16" s="76"/>
      <c r="T16" s="76"/>
      <c r="U16" s="76"/>
      <c r="V16" s="76"/>
      <c r="W16" s="76"/>
    </row>
    <row r="17" spans="1:23" ht="16.5" x14ac:dyDescent="0.25">
      <c r="A17" s="76" t="s">
        <v>415</v>
      </c>
      <c r="B17" s="77" t="s">
        <v>3</v>
      </c>
      <c r="C17" s="76">
        <v>3.79</v>
      </c>
      <c r="D17" s="76"/>
      <c r="E17" s="76"/>
      <c r="F17" s="76"/>
      <c r="G17" s="76"/>
      <c r="H17" s="76"/>
      <c r="I17" s="76"/>
      <c r="J17" s="76"/>
      <c r="K17" s="76"/>
      <c r="L17" s="76"/>
      <c r="M17" s="76">
        <v>3.39</v>
      </c>
      <c r="N17" s="76"/>
      <c r="O17" s="76"/>
      <c r="P17" s="76"/>
      <c r="Q17" s="76"/>
      <c r="R17" s="76"/>
      <c r="S17" s="76">
        <v>0.4</v>
      </c>
      <c r="T17" s="76"/>
      <c r="U17" s="76"/>
      <c r="V17" s="76"/>
      <c r="W17" s="76"/>
    </row>
    <row r="18" spans="1:23" ht="16.5" x14ac:dyDescent="0.25">
      <c r="A18" s="74" t="s">
        <v>416</v>
      </c>
      <c r="B18" s="75" t="s">
        <v>417</v>
      </c>
      <c r="C18" s="74">
        <v>6181.68</v>
      </c>
      <c r="D18" s="74">
        <v>145.38999999999999</v>
      </c>
      <c r="E18" s="74">
        <v>289.71000000000004</v>
      </c>
      <c r="F18" s="74">
        <v>332.9</v>
      </c>
      <c r="G18" s="74">
        <v>216.73000000000002</v>
      </c>
      <c r="H18" s="74">
        <v>258.25</v>
      </c>
      <c r="I18" s="74">
        <v>290.40999999999997</v>
      </c>
      <c r="J18" s="74">
        <v>886.05</v>
      </c>
      <c r="K18" s="74">
        <v>122.18</v>
      </c>
      <c r="L18" s="74">
        <v>305.14999999999998</v>
      </c>
      <c r="M18" s="74">
        <v>454.04999999999995</v>
      </c>
      <c r="N18" s="74">
        <v>103.32999999999998</v>
      </c>
      <c r="O18" s="74">
        <v>99.7</v>
      </c>
      <c r="P18" s="74">
        <v>334.21</v>
      </c>
      <c r="Q18" s="74">
        <v>464.53999999999996</v>
      </c>
      <c r="R18" s="74">
        <v>284.5</v>
      </c>
      <c r="S18" s="74">
        <v>271.24</v>
      </c>
      <c r="T18" s="74">
        <v>119.67</v>
      </c>
      <c r="U18" s="74">
        <v>207.59</v>
      </c>
      <c r="V18" s="74">
        <v>554.17999999999995</v>
      </c>
      <c r="W18" s="74">
        <v>441.9</v>
      </c>
    </row>
    <row r="19" spans="1:23" ht="16.5" x14ac:dyDescent="0.25">
      <c r="A19" s="76" t="s">
        <v>418</v>
      </c>
      <c r="B19" s="77" t="s">
        <v>4</v>
      </c>
      <c r="C19" s="76">
        <v>747.09</v>
      </c>
      <c r="D19" s="76">
        <v>1.68</v>
      </c>
      <c r="E19" s="76">
        <v>1.85</v>
      </c>
      <c r="F19" s="76"/>
      <c r="G19" s="76"/>
      <c r="H19" s="76"/>
      <c r="I19" s="76"/>
      <c r="J19" s="76">
        <v>304.98</v>
      </c>
      <c r="K19" s="76"/>
      <c r="L19" s="76">
        <v>132.74</v>
      </c>
      <c r="M19" s="76"/>
      <c r="N19" s="76"/>
      <c r="O19" s="76"/>
      <c r="P19" s="76"/>
      <c r="Q19" s="76">
        <v>302.69</v>
      </c>
      <c r="R19" s="76"/>
      <c r="S19" s="76">
        <v>0.1</v>
      </c>
      <c r="T19" s="76">
        <v>0.78</v>
      </c>
      <c r="U19" s="76"/>
      <c r="V19" s="76">
        <v>2.27</v>
      </c>
      <c r="W19" s="76"/>
    </row>
    <row r="20" spans="1:23" ht="16.5" x14ac:dyDescent="0.25">
      <c r="A20" s="76" t="s">
        <v>419</v>
      </c>
      <c r="B20" s="77" t="s">
        <v>5</v>
      </c>
      <c r="C20" s="76">
        <v>1.8</v>
      </c>
      <c r="D20" s="76">
        <v>1.35</v>
      </c>
      <c r="E20" s="76"/>
      <c r="F20" s="76"/>
      <c r="G20" s="76"/>
      <c r="H20" s="76"/>
      <c r="I20" s="76">
        <v>0.17</v>
      </c>
      <c r="J20" s="76"/>
      <c r="K20" s="76"/>
      <c r="L20" s="76"/>
      <c r="M20" s="76"/>
      <c r="N20" s="76"/>
      <c r="O20" s="76"/>
      <c r="P20" s="76"/>
      <c r="Q20" s="76"/>
      <c r="R20" s="76"/>
      <c r="S20" s="76"/>
      <c r="T20" s="76"/>
      <c r="U20" s="76"/>
      <c r="V20" s="76">
        <v>0.28000000000000003</v>
      </c>
      <c r="W20" s="76"/>
    </row>
    <row r="21" spans="1:23" ht="16.5" x14ac:dyDescent="0.25">
      <c r="A21" s="76" t="s">
        <v>420</v>
      </c>
      <c r="B21" s="77" t="s">
        <v>421</v>
      </c>
      <c r="C21" s="76">
        <v>0</v>
      </c>
      <c r="D21" s="76"/>
      <c r="E21" s="76"/>
      <c r="F21" s="76"/>
      <c r="G21" s="76"/>
      <c r="H21" s="76"/>
      <c r="I21" s="76"/>
      <c r="J21" s="76"/>
      <c r="K21" s="76"/>
      <c r="L21" s="76"/>
      <c r="M21" s="76"/>
      <c r="N21" s="76"/>
      <c r="O21" s="76"/>
      <c r="P21" s="76"/>
      <c r="Q21" s="76"/>
      <c r="R21" s="76"/>
      <c r="S21" s="76"/>
      <c r="T21" s="76"/>
      <c r="U21" s="76"/>
      <c r="V21" s="76"/>
      <c r="W21" s="76"/>
    </row>
    <row r="22" spans="1:23" ht="16.5" x14ac:dyDescent="0.25">
      <c r="A22" s="76" t="s">
        <v>211</v>
      </c>
      <c r="B22" s="77" t="s">
        <v>422</v>
      </c>
      <c r="C22" s="76">
        <v>0</v>
      </c>
      <c r="D22" s="76"/>
      <c r="E22" s="76"/>
      <c r="F22" s="76"/>
      <c r="G22" s="76"/>
      <c r="H22" s="76"/>
      <c r="I22" s="76"/>
      <c r="J22" s="76"/>
      <c r="K22" s="76"/>
      <c r="L22" s="76"/>
      <c r="M22" s="76"/>
      <c r="N22" s="76"/>
      <c r="O22" s="76"/>
      <c r="P22" s="76"/>
      <c r="Q22" s="76"/>
      <c r="R22" s="76"/>
      <c r="S22" s="76"/>
      <c r="T22" s="76"/>
      <c r="U22" s="76"/>
      <c r="V22" s="76"/>
      <c r="W22" s="76"/>
    </row>
    <row r="23" spans="1:23" ht="16.5" x14ac:dyDescent="0.25">
      <c r="A23" s="76" t="s">
        <v>423</v>
      </c>
      <c r="B23" s="77" t="s">
        <v>424</v>
      </c>
      <c r="C23" s="76">
        <v>0</v>
      </c>
      <c r="D23" s="76"/>
      <c r="E23" s="76"/>
      <c r="F23" s="76"/>
      <c r="G23" s="76"/>
      <c r="H23" s="76"/>
      <c r="I23" s="76"/>
      <c r="J23" s="76"/>
      <c r="K23" s="76"/>
      <c r="L23" s="76"/>
      <c r="M23" s="76"/>
      <c r="N23" s="76"/>
      <c r="O23" s="76"/>
      <c r="P23" s="76"/>
      <c r="Q23" s="76"/>
      <c r="R23" s="76"/>
      <c r="S23" s="76"/>
      <c r="T23" s="76"/>
      <c r="U23" s="76"/>
      <c r="V23" s="76"/>
      <c r="W23" s="76"/>
    </row>
    <row r="24" spans="1:23" ht="16.5" x14ac:dyDescent="0.25">
      <c r="A24" s="76" t="s">
        <v>425</v>
      </c>
      <c r="B24" s="77" t="s">
        <v>6</v>
      </c>
      <c r="C24" s="76">
        <v>2.2400000000000007</v>
      </c>
      <c r="D24" s="76">
        <v>0.31</v>
      </c>
      <c r="E24" s="76">
        <v>0.11</v>
      </c>
      <c r="F24" s="76"/>
      <c r="G24" s="76"/>
      <c r="H24" s="76">
        <v>0.14000000000000001</v>
      </c>
      <c r="I24" s="76"/>
      <c r="J24" s="76">
        <v>0.13</v>
      </c>
      <c r="K24" s="76"/>
      <c r="L24" s="76"/>
      <c r="M24" s="76">
        <v>1.07</v>
      </c>
      <c r="N24" s="76"/>
      <c r="O24" s="76"/>
      <c r="P24" s="76">
        <v>0.26</v>
      </c>
      <c r="Q24" s="76"/>
      <c r="R24" s="76"/>
      <c r="S24" s="76"/>
      <c r="T24" s="76"/>
      <c r="U24" s="76"/>
      <c r="V24" s="76">
        <v>0.22</v>
      </c>
      <c r="W24" s="76"/>
    </row>
    <row r="25" spans="1:23" ht="16.5" x14ac:dyDescent="0.25">
      <c r="A25" s="76" t="s">
        <v>426</v>
      </c>
      <c r="B25" s="77" t="s">
        <v>7</v>
      </c>
      <c r="C25" s="76">
        <v>245.05</v>
      </c>
      <c r="D25" s="76">
        <v>4.3600000000000003</v>
      </c>
      <c r="E25" s="76">
        <v>1.77</v>
      </c>
      <c r="F25" s="76">
        <v>0.02</v>
      </c>
      <c r="G25" s="76"/>
      <c r="H25" s="76">
        <v>0.37</v>
      </c>
      <c r="I25" s="76">
        <v>6.65</v>
      </c>
      <c r="J25" s="76">
        <v>0.28000000000000003</v>
      </c>
      <c r="K25" s="76">
        <v>0.06</v>
      </c>
      <c r="L25" s="76">
        <v>8.57</v>
      </c>
      <c r="M25" s="76">
        <v>0.3</v>
      </c>
      <c r="N25" s="76"/>
      <c r="O25" s="76"/>
      <c r="P25" s="76">
        <v>0.49</v>
      </c>
      <c r="Q25" s="76">
        <v>0.14000000000000001</v>
      </c>
      <c r="R25" s="76">
        <v>2.77</v>
      </c>
      <c r="S25" s="76"/>
      <c r="T25" s="76"/>
      <c r="U25" s="76"/>
      <c r="V25" s="76">
        <v>72.84</v>
      </c>
      <c r="W25" s="76">
        <v>146.43</v>
      </c>
    </row>
    <row r="26" spans="1:23" ht="16.5" x14ac:dyDescent="0.25">
      <c r="A26" s="76" t="s">
        <v>427</v>
      </c>
      <c r="B26" s="77" t="s">
        <v>428</v>
      </c>
      <c r="C26" s="76">
        <v>34.44</v>
      </c>
      <c r="D26" s="76"/>
      <c r="E26" s="76"/>
      <c r="F26" s="76"/>
      <c r="G26" s="76"/>
      <c r="H26" s="76"/>
      <c r="I26" s="76">
        <v>19.54</v>
      </c>
      <c r="J26" s="76">
        <v>3.21</v>
      </c>
      <c r="K26" s="76"/>
      <c r="L26" s="76"/>
      <c r="M26" s="76"/>
      <c r="N26" s="76"/>
      <c r="O26" s="76"/>
      <c r="P26" s="76"/>
      <c r="Q26" s="76"/>
      <c r="R26" s="76">
        <v>1.59</v>
      </c>
      <c r="S26" s="76">
        <v>2.4500000000000002</v>
      </c>
      <c r="T26" s="76"/>
      <c r="U26" s="76">
        <v>7.65</v>
      </c>
      <c r="V26" s="76"/>
      <c r="W26" s="76"/>
    </row>
    <row r="27" spans="1:23" ht="17.25" x14ac:dyDescent="0.3">
      <c r="A27" s="79" t="s">
        <v>429</v>
      </c>
      <c r="B27" s="77" t="s">
        <v>430</v>
      </c>
      <c r="C27" s="76">
        <v>1495.7100000000003</v>
      </c>
      <c r="D27" s="76">
        <v>65.929999999999993</v>
      </c>
      <c r="E27" s="76">
        <v>98.36</v>
      </c>
      <c r="F27" s="76">
        <v>78.34999999999998</v>
      </c>
      <c r="G27" s="76">
        <v>57.72</v>
      </c>
      <c r="H27" s="76">
        <v>79.97999999999999</v>
      </c>
      <c r="I27" s="76">
        <v>109.13999999999999</v>
      </c>
      <c r="J27" s="76">
        <v>119.44000000000003</v>
      </c>
      <c r="K27" s="76">
        <v>17.12</v>
      </c>
      <c r="L27" s="76">
        <v>55.74</v>
      </c>
      <c r="M27" s="76">
        <v>112.38000000000001</v>
      </c>
      <c r="N27" s="76">
        <v>50.01</v>
      </c>
      <c r="O27" s="76">
        <v>25.930000000000003</v>
      </c>
      <c r="P27" s="76">
        <v>95.42</v>
      </c>
      <c r="Q27" s="76">
        <v>69.489999999999995</v>
      </c>
      <c r="R27" s="76">
        <v>62.35</v>
      </c>
      <c r="S27" s="76">
        <v>83.83</v>
      </c>
      <c r="T27" s="76">
        <v>17.920000000000002</v>
      </c>
      <c r="U27" s="76">
        <v>46.66</v>
      </c>
      <c r="V27" s="76">
        <v>164.29999999999998</v>
      </c>
      <c r="W27" s="76">
        <v>85.64</v>
      </c>
    </row>
    <row r="28" spans="1:23" ht="16.5" x14ac:dyDescent="0.25">
      <c r="A28" s="80" t="s">
        <v>53</v>
      </c>
      <c r="B28" s="81" t="s">
        <v>8</v>
      </c>
      <c r="C28" s="80">
        <v>1253.4300000000003</v>
      </c>
      <c r="D28" s="80">
        <v>51.16</v>
      </c>
      <c r="E28" s="80">
        <v>88.33</v>
      </c>
      <c r="F28" s="80">
        <v>67.989999999999995</v>
      </c>
      <c r="G28" s="80">
        <v>47.92</v>
      </c>
      <c r="H28" s="80">
        <v>62.57</v>
      </c>
      <c r="I28" s="80">
        <v>80.13</v>
      </c>
      <c r="J28" s="80">
        <v>110.15</v>
      </c>
      <c r="K28" s="80">
        <v>15.03</v>
      </c>
      <c r="L28" s="80">
        <v>50.48</v>
      </c>
      <c r="M28" s="80">
        <v>94.58</v>
      </c>
      <c r="N28" s="80">
        <v>40.19</v>
      </c>
      <c r="O28" s="80">
        <v>23.09</v>
      </c>
      <c r="P28" s="80">
        <v>83.92</v>
      </c>
      <c r="Q28" s="80">
        <v>65.55</v>
      </c>
      <c r="R28" s="80">
        <v>42.58</v>
      </c>
      <c r="S28" s="80">
        <v>71.98</v>
      </c>
      <c r="T28" s="80">
        <v>14.44</v>
      </c>
      <c r="U28" s="80">
        <v>42.59</v>
      </c>
      <c r="V28" s="80">
        <v>136.37</v>
      </c>
      <c r="W28" s="80">
        <v>64.38</v>
      </c>
    </row>
    <row r="29" spans="1:23" ht="16.5" x14ac:dyDescent="0.25">
      <c r="A29" s="80" t="s">
        <v>431</v>
      </c>
      <c r="B29" s="81" t="s">
        <v>9</v>
      </c>
      <c r="C29" s="80">
        <v>108.08</v>
      </c>
      <c r="D29" s="80">
        <v>0.95</v>
      </c>
      <c r="E29" s="80">
        <v>1.27</v>
      </c>
      <c r="F29" s="80">
        <v>4.24</v>
      </c>
      <c r="G29" s="80">
        <v>5.1100000000000003</v>
      </c>
      <c r="H29" s="80">
        <v>11.2</v>
      </c>
      <c r="I29" s="80">
        <v>6.7</v>
      </c>
      <c r="J29" s="80">
        <v>1.56</v>
      </c>
      <c r="K29" s="80">
        <v>0.17</v>
      </c>
      <c r="L29" s="80">
        <v>1.2</v>
      </c>
      <c r="M29" s="80">
        <v>7.57</v>
      </c>
      <c r="N29" s="80">
        <v>7.25</v>
      </c>
      <c r="O29" s="80">
        <v>0.28000000000000003</v>
      </c>
      <c r="P29" s="80">
        <v>3.93</v>
      </c>
      <c r="Q29" s="80">
        <v>1.28</v>
      </c>
      <c r="R29" s="80">
        <v>14.49</v>
      </c>
      <c r="S29" s="80">
        <v>4.74</v>
      </c>
      <c r="T29" s="80">
        <v>1.1599999999999999</v>
      </c>
      <c r="U29" s="80">
        <v>1.55</v>
      </c>
      <c r="V29" s="80">
        <v>16.559999999999999</v>
      </c>
      <c r="W29" s="80">
        <v>16.87</v>
      </c>
    </row>
    <row r="30" spans="1:23" ht="16.5" x14ac:dyDescent="0.25">
      <c r="A30" s="80" t="s">
        <v>432</v>
      </c>
      <c r="B30" s="81" t="s">
        <v>10</v>
      </c>
      <c r="C30" s="80">
        <v>17.419999999999998</v>
      </c>
      <c r="D30" s="80">
        <v>0.2</v>
      </c>
      <c r="E30" s="80"/>
      <c r="F30" s="80"/>
      <c r="G30" s="80">
        <v>0.13</v>
      </c>
      <c r="H30" s="80"/>
      <c r="I30" s="80">
        <v>16.88</v>
      </c>
      <c r="J30" s="80"/>
      <c r="K30" s="80">
        <v>0.02</v>
      </c>
      <c r="L30" s="80"/>
      <c r="M30" s="80">
        <v>0.16</v>
      </c>
      <c r="N30" s="80"/>
      <c r="O30" s="80"/>
      <c r="P30" s="80">
        <v>0.02</v>
      </c>
      <c r="Q30" s="80"/>
      <c r="R30" s="80"/>
      <c r="S30" s="80"/>
      <c r="T30" s="80"/>
      <c r="U30" s="80"/>
      <c r="V30" s="80">
        <v>0.01</v>
      </c>
      <c r="W30" s="80"/>
    </row>
    <row r="31" spans="1:23" ht="16.5" x14ac:dyDescent="0.25">
      <c r="A31" s="80" t="s">
        <v>260</v>
      </c>
      <c r="B31" s="81" t="s">
        <v>11</v>
      </c>
      <c r="C31" s="80">
        <v>1.31</v>
      </c>
      <c r="D31" s="80">
        <v>0.45</v>
      </c>
      <c r="E31" s="80">
        <v>0.04</v>
      </c>
      <c r="F31" s="80">
        <v>0.02</v>
      </c>
      <c r="G31" s="80"/>
      <c r="H31" s="80"/>
      <c r="I31" s="80">
        <v>0.1</v>
      </c>
      <c r="J31" s="80">
        <v>0.01</v>
      </c>
      <c r="K31" s="80"/>
      <c r="L31" s="80">
        <v>7.0000000000000007E-2</v>
      </c>
      <c r="M31" s="80">
        <v>0.15</v>
      </c>
      <c r="N31" s="80">
        <v>0.01</v>
      </c>
      <c r="O31" s="80"/>
      <c r="P31" s="80">
        <v>0.27</v>
      </c>
      <c r="Q31" s="80"/>
      <c r="R31" s="80"/>
      <c r="S31" s="80">
        <v>0.15</v>
      </c>
      <c r="T31" s="80"/>
      <c r="U31" s="80"/>
      <c r="V31" s="80">
        <v>0.03</v>
      </c>
      <c r="W31" s="80">
        <v>0.01</v>
      </c>
    </row>
    <row r="32" spans="1:23" ht="16.5" x14ac:dyDescent="0.25">
      <c r="A32" s="80" t="s">
        <v>433</v>
      </c>
      <c r="B32" s="81" t="s">
        <v>12</v>
      </c>
      <c r="C32" s="80">
        <v>1.3800000000000001</v>
      </c>
      <c r="D32" s="80">
        <v>0.44</v>
      </c>
      <c r="E32" s="80"/>
      <c r="F32" s="80"/>
      <c r="G32" s="80"/>
      <c r="H32" s="80"/>
      <c r="I32" s="80"/>
      <c r="J32" s="80">
        <v>0.84</v>
      </c>
      <c r="K32" s="80"/>
      <c r="L32" s="80"/>
      <c r="M32" s="80"/>
      <c r="N32" s="80"/>
      <c r="O32" s="80"/>
      <c r="P32" s="80"/>
      <c r="Q32" s="80"/>
      <c r="R32" s="80"/>
      <c r="S32" s="80"/>
      <c r="T32" s="80"/>
      <c r="U32" s="80">
        <v>0.06</v>
      </c>
      <c r="V32" s="80"/>
      <c r="W32" s="80">
        <v>0.04</v>
      </c>
    </row>
    <row r="33" spans="1:23" ht="16.5" x14ac:dyDescent="0.25">
      <c r="A33" s="80" t="s">
        <v>110</v>
      </c>
      <c r="B33" s="81" t="s">
        <v>13</v>
      </c>
      <c r="C33" s="80">
        <v>8.3500000000000014</v>
      </c>
      <c r="D33" s="80">
        <v>2.34</v>
      </c>
      <c r="E33" s="80">
        <v>0.51</v>
      </c>
      <c r="F33" s="80">
        <v>0.2</v>
      </c>
      <c r="G33" s="80">
        <v>0.23</v>
      </c>
      <c r="H33" s="80">
        <v>0.32</v>
      </c>
      <c r="I33" s="80">
        <v>0.45</v>
      </c>
      <c r="J33" s="80">
        <v>0.22</v>
      </c>
      <c r="K33" s="80">
        <v>0.23</v>
      </c>
      <c r="L33" s="80">
        <v>0.06</v>
      </c>
      <c r="M33" s="80">
        <v>1</v>
      </c>
      <c r="N33" s="80">
        <v>0.31</v>
      </c>
      <c r="O33" s="80">
        <v>0.23</v>
      </c>
      <c r="P33" s="80">
        <v>0.24</v>
      </c>
      <c r="Q33" s="80">
        <v>0.19</v>
      </c>
      <c r="R33" s="80">
        <v>0.27</v>
      </c>
      <c r="S33" s="80">
        <v>0.42</v>
      </c>
      <c r="T33" s="80">
        <v>0.21</v>
      </c>
      <c r="U33" s="80">
        <v>0.16</v>
      </c>
      <c r="V33" s="80">
        <v>0.34</v>
      </c>
      <c r="W33" s="80">
        <v>0.42</v>
      </c>
    </row>
    <row r="34" spans="1:23" ht="16.5" x14ac:dyDescent="0.25">
      <c r="A34" s="80" t="s">
        <v>434</v>
      </c>
      <c r="B34" s="81" t="s">
        <v>14</v>
      </c>
      <c r="C34" s="80">
        <v>67.02000000000001</v>
      </c>
      <c r="D34" s="80">
        <v>7.33</v>
      </c>
      <c r="E34" s="80">
        <v>4.13</v>
      </c>
      <c r="F34" s="80">
        <v>2.61</v>
      </c>
      <c r="G34" s="80">
        <v>3.32</v>
      </c>
      <c r="H34" s="80">
        <v>4.12</v>
      </c>
      <c r="I34" s="80">
        <v>2.83</v>
      </c>
      <c r="J34" s="80">
        <v>5.31</v>
      </c>
      <c r="K34" s="80">
        <v>1.35</v>
      </c>
      <c r="L34" s="80">
        <v>2.4700000000000002</v>
      </c>
      <c r="M34" s="80">
        <v>4.5199999999999996</v>
      </c>
      <c r="N34" s="80">
        <v>1.43</v>
      </c>
      <c r="O34" s="80">
        <v>1.34</v>
      </c>
      <c r="P34" s="80">
        <v>5.65</v>
      </c>
      <c r="Q34" s="80">
        <v>1.23</v>
      </c>
      <c r="R34" s="80">
        <v>2.64</v>
      </c>
      <c r="S34" s="80">
        <v>4.21</v>
      </c>
      <c r="T34" s="80">
        <v>1.59</v>
      </c>
      <c r="U34" s="80">
        <v>1.54</v>
      </c>
      <c r="V34" s="80">
        <v>6.57</v>
      </c>
      <c r="W34" s="80">
        <v>2.83</v>
      </c>
    </row>
    <row r="35" spans="1:23" ht="16.5" x14ac:dyDescent="0.25">
      <c r="A35" s="80" t="s">
        <v>111</v>
      </c>
      <c r="B35" s="81" t="s">
        <v>15</v>
      </c>
      <c r="C35" s="80">
        <v>32.589999999999996</v>
      </c>
      <c r="D35" s="80">
        <v>2.35</v>
      </c>
      <c r="E35" s="80">
        <v>3.96</v>
      </c>
      <c r="F35" s="80">
        <v>3.21</v>
      </c>
      <c r="G35" s="80">
        <v>0.89</v>
      </c>
      <c r="H35" s="80">
        <v>1.42</v>
      </c>
      <c r="I35" s="80">
        <v>1.49</v>
      </c>
      <c r="J35" s="80">
        <v>0.81</v>
      </c>
      <c r="K35" s="80">
        <v>0.19</v>
      </c>
      <c r="L35" s="80">
        <v>1.46</v>
      </c>
      <c r="M35" s="80">
        <v>3.86</v>
      </c>
      <c r="N35" s="80">
        <v>0.65</v>
      </c>
      <c r="O35" s="80">
        <v>0.76</v>
      </c>
      <c r="P35" s="80">
        <v>0.95</v>
      </c>
      <c r="Q35" s="80">
        <v>0.82</v>
      </c>
      <c r="R35" s="80">
        <v>2.2999999999999998</v>
      </c>
      <c r="S35" s="80">
        <v>1.86</v>
      </c>
      <c r="T35" s="80">
        <v>0.31</v>
      </c>
      <c r="U35" s="80">
        <v>0.76</v>
      </c>
      <c r="V35" s="80">
        <v>3.72</v>
      </c>
      <c r="W35" s="80">
        <v>0.82</v>
      </c>
    </row>
    <row r="36" spans="1:23" ht="16.5" x14ac:dyDescent="0.25">
      <c r="A36" s="80" t="s">
        <v>435</v>
      </c>
      <c r="B36" s="81" t="s">
        <v>16</v>
      </c>
      <c r="C36" s="80">
        <v>0</v>
      </c>
      <c r="D36" s="80"/>
      <c r="E36" s="80"/>
      <c r="F36" s="80"/>
      <c r="G36" s="80"/>
      <c r="H36" s="80"/>
      <c r="I36" s="80"/>
      <c r="J36" s="80"/>
      <c r="K36" s="80"/>
      <c r="L36" s="80"/>
      <c r="M36" s="80"/>
      <c r="N36" s="80"/>
      <c r="O36" s="80"/>
      <c r="P36" s="80"/>
      <c r="Q36" s="80"/>
      <c r="R36" s="80"/>
      <c r="S36" s="80"/>
      <c r="T36" s="80"/>
      <c r="U36" s="80"/>
      <c r="V36" s="80"/>
      <c r="W36" s="80"/>
    </row>
    <row r="37" spans="1:23" ht="16.5" x14ac:dyDescent="0.25">
      <c r="A37" s="80" t="s">
        <v>436</v>
      </c>
      <c r="B37" s="81" t="s">
        <v>17</v>
      </c>
      <c r="C37" s="80">
        <v>0</v>
      </c>
      <c r="D37" s="80"/>
      <c r="E37" s="80"/>
      <c r="F37" s="80"/>
      <c r="G37" s="80"/>
      <c r="H37" s="80"/>
      <c r="I37" s="80"/>
      <c r="J37" s="80"/>
      <c r="K37" s="80"/>
      <c r="L37" s="80"/>
      <c r="M37" s="80"/>
      <c r="N37" s="80"/>
      <c r="O37" s="80"/>
      <c r="P37" s="80"/>
      <c r="Q37" s="80"/>
      <c r="R37" s="80"/>
      <c r="S37" s="80"/>
      <c r="T37" s="80"/>
      <c r="U37" s="80"/>
      <c r="V37" s="80"/>
      <c r="W37" s="80"/>
    </row>
    <row r="38" spans="1:23" ht="16.5" x14ac:dyDescent="0.25">
      <c r="A38" s="80" t="s">
        <v>112</v>
      </c>
      <c r="B38" s="81" t="s">
        <v>18</v>
      </c>
      <c r="C38" s="80">
        <v>6.1300000000000008</v>
      </c>
      <c r="D38" s="80">
        <v>0.71</v>
      </c>
      <c r="E38" s="80">
        <v>0.12</v>
      </c>
      <c r="F38" s="80">
        <v>0.08</v>
      </c>
      <c r="G38" s="80">
        <v>0.12</v>
      </c>
      <c r="H38" s="80">
        <v>0.35</v>
      </c>
      <c r="I38" s="80">
        <v>0.56000000000000005</v>
      </c>
      <c r="J38" s="80">
        <v>0.54</v>
      </c>
      <c r="K38" s="80">
        <v>0.13</v>
      </c>
      <c r="L38" s="80"/>
      <c r="M38" s="80">
        <v>0.54</v>
      </c>
      <c r="N38" s="80">
        <v>0.17</v>
      </c>
      <c r="O38" s="80">
        <v>0.23</v>
      </c>
      <c r="P38" s="80">
        <v>0.44</v>
      </c>
      <c r="Q38" s="80">
        <v>0.42</v>
      </c>
      <c r="R38" s="80">
        <v>7.0000000000000007E-2</v>
      </c>
      <c r="S38" s="80">
        <v>0.47</v>
      </c>
      <c r="T38" s="80">
        <v>0.21</v>
      </c>
      <c r="U38" s="80"/>
      <c r="V38" s="80">
        <v>0.7</v>
      </c>
      <c r="W38" s="80">
        <v>0.27</v>
      </c>
    </row>
    <row r="39" spans="1:23" ht="16.5" x14ac:dyDescent="0.25">
      <c r="A39" s="76" t="s">
        <v>437</v>
      </c>
      <c r="B39" s="77" t="s">
        <v>438</v>
      </c>
      <c r="C39" s="76">
        <v>5.52</v>
      </c>
      <c r="D39" s="76"/>
      <c r="E39" s="76"/>
      <c r="F39" s="76"/>
      <c r="G39" s="76"/>
      <c r="H39" s="76"/>
      <c r="I39" s="76"/>
      <c r="J39" s="76"/>
      <c r="K39" s="76"/>
      <c r="L39" s="76"/>
      <c r="M39" s="76"/>
      <c r="N39" s="76"/>
      <c r="O39" s="76"/>
      <c r="P39" s="76"/>
      <c r="Q39" s="76"/>
      <c r="R39" s="76"/>
      <c r="S39" s="76">
        <v>5.5</v>
      </c>
      <c r="T39" s="76"/>
      <c r="U39" s="76"/>
      <c r="V39" s="76">
        <v>0.02</v>
      </c>
      <c r="W39" s="76"/>
    </row>
    <row r="40" spans="1:23" ht="16.5" x14ac:dyDescent="0.25">
      <c r="A40" s="76" t="s">
        <v>439</v>
      </c>
      <c r="B40" s="77" t="s">
        <v>440</v>
      </c>
      <c r="C40" s="76">
        <v>0</v>
      </c>
      <c r="D40" s="76"/>
      <c r="E40" s="76"/>
      <c r="F40" s="76"/>
      <c r="G40" s="76"/>
      <c r="H40" s="76"/>
      <c r="I40" s="76"/>
      <c r="J40" s="76"/>
      <c r="K40" s="76"/>
      <c r="L40" s="76"/>
      <c r="M40" s="76"/>
      <c r="N40" s="76"/>
      <c r="O40" s="76"/>
      <c r="P40" s="76"/>
      <c r="Q40" s="76"/>
      <c r="R40" s="76"/>
      <c r="S40" s="76"/>
      <c r="T40" s="76"/>
      <c r="U40" s="76"/>
      <c r="V40" s="76"/>
      <c r="W40" s="76"/>
    </row>
    <row r="41" spans="1:23" ht="16.5" x14ac:dyDescent="0.25">
      <c r="A41" s="76" t="s">
        <v>113</v>
      </c>
      <c r="B41" s="77" t="s">
        <v>19</v>
      </c>
      <c r="C41" s="76">
        <v>7.0699999999999994</v>
      </c>
      <c r="D41" s="76">
        <v>5.0999999999999996</v>
      </c>
      <c r="E41" s="76"/>
      <c r="F41" s="76"/>
      <c r="G41" s="76"/>
      <c r="H41" s="76"/>
      <c r="I41" s="76"/>
      <c r="J41" s="76"/>
      <c r="K41" s="76"/>
      <c r="L41" s="76"/>
      <c r="M41" s="76">
        <v>1.97</v>
      </c>
      <c r="N41" s="76"/>
      <c r="O41" s="76"/>
      <c r="P41" s="76"/>
      <c r="Q41" s="76"/>
      <c r="R41" s="76"/>
      <c r="S41" s="76"/>
      <c r="T41" s="76"/>
      <c r="U41" s="76"/>
      <c r="V41" s="76"/>
      <c r="W41" s="76"/>
    </row>
    <row r="42" spans="1:23" ht="16.5" x14ac:dyDescent="0.25">
      <c r="A42" s="76" t="s">
        <v>441</v>
      </c>
      <c r="B42" s="77" t="s">
        <v>20</v>
      </c>
      <c r="C42" s="76">
        <v>670.22000000000025</v>
      </c>
      <c r="D42" s="76"/>
      <c r="E42" s="76">
        <v>36.119999999999997</v>
      </c>
      <c r="F42" s="76">
        <v>44.35</v>
      </c>
      <c r="G42" s="76">
        <v>31.02</v>
      </c>
      <c r="H42" s="76">
        <v>45.7</v>
      </c>
      <c r="I42" s="76">
        <v>32.549999999999997</v>
      </c>
      <c r="J42" s="76">
        <v>44.78</v>
      </c>
      <c r="K42" s="76">
        <v>9.9499999999999993</v>
      </c>
      <c r="L42" s="76">
        <v>19.47</v>
      </c>
      <c r="M42" s="76">
        <v>65.41</v>
      </c>
      <c r="N42" s="76">
        <v>19.489999999999998</v>
      </c>
      <c r="O42" s="76">
        <v>4.72</v>
      </c>
      <c r="P42" s="76">
        <v>49.67</v>
      </c>
      <c r="Q42" s="76">
        <v>28.11</v>
      </c>
      <c r="R42" s="76">
        <v>47.83</v>
      </c>
      <c r="S42" s="76">
        <v>47.46</v>
      </c>
      <c r="T42" s="76">
        <v>19.07</v>
      </c>
      <c r="U42" s="76">
        <v>25.21</v>
      </c>
      <c r="V42" s="76">
        <v>60.84</v>
      </c>
      <c r="W42" s="76">
        <v>38.47</v>
      </c>
    </row>
    <row r="43" spans="1:23" ht="16.5" x14ac:dyDescent="0.25">
      <c r="A43" s="76" t="s">
        <v>114</v>
      </c>
      <c r="B43" s="77" t="s">
        <v>21</v>
      </c>
      <c r="C43" s="76">
        <v>27.66</v>
      </c>
      <c r="D43" s="76">
        <v>27.66</v>
      </c>
      <c r="E43" s="76"/>
      <c r="F43" s="76"/>
      <c r="G43" s="76"/>
      <c r="H43" s="76"/>
      <c r="I43" s="76"/>
      <c r="J43" s="76"/>
      <c r="K43" s="76"/>
      <c r="L43" s="76"/>
      <c r="M43" s="76"/>
      <c r="N43" s="76"/>
      <c r="O43" s="76"/>
      <c r="P43" s="76"/>
      <c r="Q43" s="76"/>
      <c r="R43" s="76"/>
      <c r="S43" s="76"/>
      <c r="T43" s="76"/>
      <c r="U43" s="76"/>
      <c r="V43" s="76"/>
      <c r="W43" s="76"/>
    </row>
    <row r="44" spans="1:23" ht="16.5" x14ac:dyDescent="0.25">
      <c r="A44" s="76" t="s">
        <v>442</v>
      </c>
      <c r="B44" s="77" t="s">
        <v>22</v>
      </c>
      <c r="C44" s="76">
        <v>19.790000000000003</v>
      </c>
      <c r="D44" s="76">
        <v>4.7699999999999996</v>
      </c>
      <c r="E44" s="76">
        <v>0.96</v>
      </c>
      <c r="F44" s="76">
        <v>0.23</v>
      </c>
      <c r="G44" s="76">
        <v>0.39</v>
      </c>
      <c r="H44" s="76">
        <v>0.43</v>
      </c>
      <c r="I44" s="76">
        <v>2.0099999999999998</v>
      </c>
      <c r="J44" s="76">
        <v>0.69</v>
      </c>
      <c r="K44" s="76">
        <v>0.59</v>
      </c>
      <c r="L44" s="76">
        <v>1.41</v>
      </c>
      <c r="M44" s="76">
        <v>0.64</v>
      </c>
      <c r="N44" s="76">
        <v>0.31</v>
      </c>
      <c r="O44" s="76">
        <v>0.33</v>
      </c>
      <c r="P44" s="76">
        <v>1.61</v>
      </c>
      <c r="Q44" s="76">
        <v>0.39</v>
      </c>
      <c r="R44" s="76">
        <v>0.83</v>
      </c>
      <c r="S44" s="76">
        <v>0.6</v>
      </c>
      <c r="T44" s="76">
        <v>1.31</v>
      </c>
      <c r="U44" s="76">
        <v>0.19</v>
      </c>
      <c r="V44" s="76">
        <v>1.26</v>
      </c>
      <c r="W44" s="76">
        <v>0.84</v>
      </c>
    </row>
    <row r="45" spans="1:23" ht="16.5" x14ac:dyDescent="0.25">
      <c r="A45" s="76" t="s">
        <v>443</v>
      </c>
      <c r="B45" s="77" t="s">
        <v>23</v>
      </c>
      <c r="C45" s="76">
        <v>0.88</v>
      </c>
      <c r="D45" s="76">
        <v>0.88</v>
      </c>
      <c r="E45" s="76"/>
      <c r="F45" s="76"/>
      <c r="G45" s="76"/>
      <c r="H45" s="76"/>
      <c r="I45" s="76"/>
      <c r="J45" s="76"/>
      <c r="K45" s="76"/>
      <c r="L45" s="76"/>
      <c r="M45" s="76"/>
      <c r="N45" s="76"/>
      <c r="O45" s="76"/>
      <c r="P45" s="76"/>
      <c r="Q45" s="76"/>
      <c r="R45" s="76"/>
      <c r="S45" s="76"/>
      <c r="T45" s="76"/>
      <c r="U45" s="76"/>
      <c r="V45" s="76"/>
      <c r="W45" s="76"/>
    </row>
    <row r="46" spans="1:23" ht="16.5" x14ac:dyDescent="0.25">
      <c r="A46" s="76" t="s">
        <v>444</v>
      </c>
      <c r="B46" s="77" t="s">
        <v>445</v>
      </c>
      <c r="C46" s="76">
        <v>0</v>
      </c>
      <c r="D46" s="76"/>
      <c r="E46" s="76"/>
      <c r="F46" s="76"/>
      <c r="G46" s="76"/>
      <c r="H46" s="76"/>
      <c r="I46" s="76"/>
      <c r="J46" s="76"/>
      <c r="K46" s="76"/>
      <c r="L46" s="76"/>
      <c r="M46" s="76"/>
      <c r="N46" s="76"/>
      <c r="O46" s="76"/>
      <c r="P46" s="76"/>
      <c r="Q46" s="76"/>
      <c r="R46" s="76"/>
      <c r="S46" s="76"/>
      <c r="T46" s="76"/>
      <c r="U46" s="76"/>
      <c r="V46" s="76"/>
      <c r="W46" s="76"/>
    </row>
    <row r="47" spans="1:23" ht="16.5" x14ac:dyDescent="0.25">
      <c r="A47" s="76" t="s">
        <v>446</v>
      </c>
      <c r="B47" s="77" t="s">
        <v>24</v>
      </c>
      <c r="C47" s="76">
        <v>6.62</v>
      </c>
      <c r="D47" s="76"/>
      <c r="E47" s="76"/>
      <c r="F47" s="76">
        <v>0.66</v>
      </c>
      <c r="G47" s="76">
        <v>0.6</v>
      </c>
      <c r="H47" s="76">
        <v>0.14000000000000001</v>
      </c>
      <c r="I47" s="76"/>
      <c r="J47" s="76">
        <v>1.47</v>
      </c>
      <c r="K47" s="76"/>
      <c r="L47" s="76">
        <v>0.2</v>
      </c>
      <c r="M47" s="76">
        <v>0.81</v>
      </c>
      <c r="N47" s="76"/>
      <c r="O47" s="76"/>
      <c r="P47" s="76">
        <v>0.36</v>
      </c>
      <c r="Q47" s="76"/>
      <c r="R47" s="76">
        <v>0.16</v>
      </c>
      <c r="S47" s="76">
        <v>0.53</v>
      </c>
      <c r="T47" s="76">
        <v>1.28</v>
      </c>
      <c r="U47" s="76">
        <v>0.17</v>
      </c>
      <c r="V47" s="76">
        <v>0.14000000000000001</v>
      </c>
      <c r="W47" s="76">
        <v>0.1</v>
      </c>
    </row>
    <row r="48" spans="1:23" ht="43.9" customHeight="1" x14ac:dyDescent="0.25">
      <c r="A48" s="78" t="s">
        <v>447</v>
      </c>
      <c r="B48" s="77" t="s">
        <v>448</v>
      </c>
      <c r="C48" s="76">
        <v>333.40999999999997</v>
      </c>
      <c r="D48" s="76">
        <v>6.35</v>
      </c>
      <c r="E48" s="76">
        <v>13.6</v>
      </c>
      <c r="F48" s="76">
        <v>34.68</v>
      </c>
      <c r="G48" s="76">
        <v>11.85</v>
      </c>
      <c r="H48" s="76">
        <v>16.329999999999998</v>
      </c>
      <c r="I48" s="76">
        <v>8.9600000000000009</v>
      </c>
      <c r="J48" s="76">
        <v>22.24</v>
      </c>
      <c r="K48" s="76">
        <v>0.73</v>
      </c>
      <c r="L48" s="76">
        <v>14.35</v>
      </c>
      <c r="M48" s="76">
        <v>24.14</v>
      </c>
      <c r="N48" s="76">
        <v>7.48</v>
      </c>
      <c r="O48" s="76">
        <v>2.59</v>
      </c>
      <c r="P48" s="76">
        <v>43.4</v>
      </c>
      <c r="Q48" s="76">
        <v>20.68</v>
      </c>
      <c r="R48" s="76">
        <v>26.74</v>
      </c>
      <c r="S48" s="76">
        <v>27.33</v>
      </c>
      <c r="T48" s="76">
        <v>5.55</v>
      </c>
      <c r="U48" s="76">
        <v>3.45</v>
      </c>
      <c r="V48" s="76">
        <v>30.97</v>
      </c>
      <c r="W48" s="76">
        <v>11.99</v>
      </c>
    </row>
    <row r="49" spans="1:23" ht="16.5" x14ac:dyDescent="0.25">
      <c r="A49" s="76" t="s">
        <v>118</v>
      </c>
      <c r="B49" s="77" t="s">
        <v>25</v>
      </c>
      <c r="C49" s="76">
        <v>192.67000000000002</v>
      </c>
      <c r="D49" s="76"/>
      <c r="E49" s="76"/>
      <c r="F49" s="76">
        <v>16.14</v>
      </c>
      <c r="G49" s="76"/>
      <c r="H49" s="76">
        <v>4.6500000000000004</v>
      </c>
      <c r="I49" s="76">
        <v>15.25</v>
      </c>
      <c r="J49" s="76"/>
      <c r="K49" s="76">
        <v>0.95</v>
      </c>
      <c r="L49" s="76"/>
      <c r="M49" s="76">
        <v>34.35</v>
      </c>
      <c r="N49" s="76"/>
      <c r="O49" s="76"/>
      <c r="P49" s="76">
        <v>1.64</v>
      </c>
      <c r="Q49" s="76">
        <v>0.74</v>
      </c>
      <c r="R49" s="76">
        <v>8.4700000000000006</v>
      </c>
      <c r="S49" s="76"/>
      <c r="T49" s="76"/>
      <c r="U49" s="76">
        <v>19.059999999999999</v>
      </c>
      <c r="V49" s="76">
        <v>84.05</v>
      </c>
      <c r="W49" s="76">
        <v>7.37</v>
      </c>
    </row>
    <row r="50" spans="1:23" ht="16.5" x14ac:dyDescent="0.25">
      <c r="A50" s="76" t="s">
        <v>119</v>
      </c>
      <c r="B50" s="77" t="s">
        <v>26</v>
      </c>
      <c r="C50" s="76">
        <v>14.750000000000002</v>
      </c>
      <c r="D50" s="76">
        <v>0.44</v>
      </c>
      <c r="E50" s="76">
        <v>0.84</v>
      </c>
      <c r="F50" s="76">
        <v>0.8</v>
      </c>
      <c r="G50" s="76">
        <v>0.88</v>
      </c>
      <c r="H50" s="76">
        <v>1.08</v>
      </c>
      <c r="I50" s="76">
        <v>0.34</v>
      </c>
      <c r="J50" s="76">
        <v>1.02</v>
      </c>
      <c r="K50" s="76">
        <v>0.7</v>
      </c>
      <c r="L50" s="76">
        <v>0.47</v>
      </c>
      <c r="M50" s="76">
        <v>1.07</v>
      </c>
      <c r="N50" s="76">
        <v>0.26</v>
      </c>
      <c r="O50" s="76">
        <v>0.1</v>
      </c>
      <c r="P50" s="76">
        <v>0.49</v>
      </c>
      <c r="Q50" s="76">
        <v>0.39</v>
      </c>
      <c r="R50" s="76">
        <v>1</v>
      </c>
      <c r="S50" s="76">
        <v>1.67</v>
      </c>
      <c r="T50" s="76">
        <v>0.15</v>
      </c>
      <c r="U50" s="76">
        <v>0.47</v>
      </c>
      <c r="V50" s="76">
        <v>1.72</v>
      </c>
      <c r="W50" s="76">
        <v>0.86</v>
      </c>
    </row>
    <row r="51" spans="1:23" ht="16.5" x14ac:dyDescent="0.25">
      <c r="A51" s="76" t="s">
        <v>449</v>
      </c>
      <c r="B51" s="77" t="s">
        <v>450</v>
      </c>
      <c r="C51" s="76">
        <v>1.36</v>
      </c>
      <c r="D51" s="76">
        <v>1.36</v>
      </c>
      <c r="E51" s="76"/>
      <c r="F51" s="76"/>
      <c r="G51" s="76"/>
      <c r="H51" s="76"/>
      <c r="I51" s="76"/>
      <c r="J51" s="76"/>
      <c r="K51" s="76"/>
      <c r="L51" s="76"/>
      <c r="M51" s="76"/>
      <c r="N51" s="76"/>
      <c r="O51" s="76"/>
      <c r="P51" s="76"/>
      <c r="Q51" s="76"/>
      <c r="R51" s="76"/>
      <c r="S51" s="76"/>
      <c r="T51" s="76"/>
      <c r="U51" s="76"/>
      <c r="V51" s="76"/>
      <c r="W51" s="76"/>
    </row>
    <row r="52" spans="1:23" ht="16.5" x14ac:dyDescent="0.25">
      <c r="A52" s="76" t="s">
        <v>451</v>
      </c>
      <c r="B52" s="77" t="s">
        <v>27</v>
      </c>
      <c r="C52" s="76">
        <v>5.41</v>
      </c>
      <c r="D52" s="76"/>
      <c r="E52" s="76"/>
      <c r="F52" s="76">
        <v>0.32</v>
      </c>
      <c r="G52" s="76"/>
      <c r="H52" s="76">
        <v>0.18</v>
      </c>
      <c r="I52" s="76"/>
      <c r="J52" s="76"/>
      <c r="K52" s="76"/>
      <c r="L52" s="76"/>
      <c r="M52" s="76">
        <v>0.17</v>
      </c>
      <c r="N52" s="76">
        <v>0.1</v>
      </c>
      <c r="O52" s="76"/>
      <c r="P52" s="76">
        <v>0.65</v>
      </c>
      <c r="Q52" s="76"/>
      <c r="R52" s="76">
        <v>1.04</v>
      </c>
      <c r="S52" s="76"/>
      <c r="T52" s="76"/>
      <c r="U52" s="76">
        <v>0.5</v>
      </c>
      <c r="V52" s="76">
        <v>1</v>
      </c>
      <c r="W52" s="76">
        <v>1.45</v>
      </c>
    </row>
    <row r="53" spans="1:23" ht="16.5" x14ac:dyDescent="0.25">
      <c r="A53" s="76" t="s">
        <v>452</v>
      </c>
      <c r="B53" s="77" t="s">
        <v>453</v>
      </c>
      <c r="C53" s="76">
        <v>2204.3999999999996</v>
      </c>
      <c r="D53" s="76">
        <v>19.75</v>
      </c>
      <c r="E53" s="76">
        <v>131.1</v>
      </c>
      <c r="F53" s="76">
        <v>148.81</v>
      </c>
      <c r="G53" s="76">
        <v>112.65</v>
      </c>
      <c r="H53" s="76">
        <v>105.93</v>
      </c>
      <c r="I53" s="76">
        <v>94.26</v>
      </c>
      <c r="J53" s="76">
        <v>386.37</v>
      </c>
      <c r="K53" s="76">
        <v>92.08</v>
      </c>
      <c r="L53" s="76">
        <v>71.55</v>
      </c>
      <c r="M53" s="76">
        <v>106.11</v>
      </c>
      <c r="N53" s="76">
        <v>25.52</v>
      </c>
      <c r="O53" s="76">
        <v>64.78</v>
      </c>
      <c r="P53" s="76">
        <v>140.19</v>
      </c>
      <c r="Q53" s="76">
        <v>41.61</v>
      </c>
      <c r="R53" s="76">
        <v>131.62</v>
      </c>
      <c r="S53" s="76">
        <v>92.68</v>
      </c>
      <c r="T53" s="76">
        <v>73.61</v>
      </c>
      <c r="U53" s="76">
        <v>103.39</v>
      </c>
      <c r="V53" s="76">
        <v>128.16999999999999</v>
      </c>
      <c r="W53" s="76">
        <v>134.22</v>
      </c>
    </row>
    <row r="54" spans="1:23" ht="16.5" x14ac:dyDescent="0.25">
      <c r="A54" s="76" t="s">
        <v>454</v>
      </c>
      <c r="B54" s="77" t="s">
        <v>455</v>
      </c>
      <c r="C54" s="76">
        <v>165.59</v>
      </c>
      <c r="D54" s="76">
        <v>5.45</v>
      </c>
      <c r="E54" s="76">
        <v>5</v>
      </c>
      <c r="F54" s="76">
        <v>8.5399999999999991</v>
      </c>
      <c r="G54" s="76">
        <v>1.62</v>
      </c>
      <c r="H54" s="76">
        <v>3.32</v>
      </c>
      <c r="I54" s="76">
        <v>1.54</v>
      </c>
      <c r="J54" s="76">
        <v>1.44</v>
      </c>
      <c r="K54" s="76"/>
      <c r="L54" s="76">
        <v>0.65</v>
      </c>
      <c r="M54" s="76">
        <v>105.63</v>
      </c>
      <c r="N54" s="76">
        <v>0.16</v>
      </c>
      <c r="O54" s="76">
        <v>1.25</v>
      </c>
      <c r="P54" s="76">
        <v>0.03</v>
      </c>
      <c r="Q54" s="76">
        <v>0.3</v>
      </c>
      <c r="R54" s="76">
        <v>0.1</v>
      </c>
      <c r="S54" s="76">
        <v>9.09</v>
      </c>
      <c r="T54" s="76"/>
      <c r="U54" s="76">
        <v>0.84</v>
      </c>
      <c r="V54" s="76">
        <v>6.1</v>
      </c>
      <c r="W54" s="76">
        <v>14.53</v>
      </c>
    </row>
    <row r="55" spans="1:23" ht="16.5" x14ac:dyDescent="0.25">
      <c r="A55" s="76" t="s">
        <v>456</v>
      </c>
      <c r="B55" s="77" t="s">
        <v>457</v>
      </c>
      <c r="C55" s="76">
        <v>0</v>
      </c>
      <c r="D55" s="76"/>
      <c r="E55" s="76"/>
      <c r="F55" s="76"/>
      <c r="G55" s="76"/>
      <c r="H55" s="76"/>
      <c r="I55" s="76"/>
      <c r="J55" s="76"/>
      <c r="K55" s="76"/>
      <c r="L55" s="76"/>
      <c r="M55" s="76"/>
      <c r="N55" s="76"/>
      <c r="O55" s="76"/>
      <c r="P55" s="76"/>
      <c r="Q55" s="76"/>
      <c r="R55" s="76"/>
      <c r="S55" s="76"/>
      <c r="T55" s="76"/>
      <c r="U55" s="76"/>
      <c r="V55" s="76"/>
      <c r="W55" s="76"/>
    </row>
    <row r="56" spans="1:23" ht="16.5" x14ac:dyDescent="0.25">
      <c r="A56" s="74" t="s">
        <v>458</v>
      </c>
      <c r="B56" s="77" t="s">
        <v>459</v>
      </c>
      <c r="C56" s="76">
        <v>3758.7700000000004</v>
      </c>
      <c r="D56" s="76">
        <v>7.4700000000000006</v>
      </c>
      <c r="E56" s="76">
        <v>458.97</v>
      </c>
      <c r="F56" s="76">
        <v>246.83</v>
      </c>
      <c r="G56" s="76">
        <v>244.66</v>
      </c>
      <c r="H56" s="76">
        <v>192.08</v>
      </c>
      <c r="I56" s="76">
        <v>110.78</v>
      </c>
      <c r="J56" s="76">
        <v>377.57000000000005</v>
      </c>
      <c r="K56" s="76">
        <v>370.71000000000004</v>
      </c>
      <c r="L56" s="76">
        <v>44.2</v>
      </c>
      <c r="M56" s="76">
        <v>45.08</v>
      </c>
      <c r="N56" s="76">
        <v>11.12</v>
      </c>
      <c r="O56" s="76">
        <v>42.46</v>
      </c>
      <c r="P56" s="76">
        <v>199.05</v>
      </c>
      <c r="Q56" s="76">
        <v>119.27</v>
      </c>
      <c r="R56" s="76">
        <v>325.46000000000004</v>
      </c>
      <c r="S56" s="76">
        <v>136.97</v>
      </c>
      <c r="T56" s="76">
        <v>61.870000000000005</v>
      </c>
      <c r="U56" s="76">
        <v>159.32999999999998</v>
      </c>
      <c r="V56" s="76">
        <v>138.52000000000001</v>
      </c>
      <c r="W56" s="76">
        <v>466.37</v>
      </c>
    </row>
    <row r="57" spans="1:23" ht="16.5" x14ac:dyDescent="0.25">
      <c r="A57" s="76" t="s">
        <v>460</v>
      </c>
      <c r="B57" s="77" t="s">
        <v>461</v>
      </c>
      <c r="C57" s="76">
        <v>755.7299999999999</v>
      </c>
      <c r="D57" s="76">
        <v>6.86</v>
      </c>
      <c r="E57" s="76">
        <v>89.05</v>
      </c>
      <c r="F57" s="76">
        <v>19.27</v>
      </c>
      <c r="G57" s="76">
        <v>33.909999999999997</v>
      </c>
      <c r="H57" s="76">
        <v>27.64</v>
      </c>
      <c r="I57" s="76">
        <v>27.69</v>
      </c>
      <c r="J57" s="76">
        <v>56.59</v>
      </c>
      <c r="K57" s="76">
        <v>40.130000000000003</v>
      </c>
      <c r="L57" s="76">
        <v>40.14</v>
      </c>
      <c r="M57" s="76">
        <v>20.49</v>
      </c>
      <c r="N57" s="76">
        <v>11.12</v>
      </c>
      <c r="O57" s="76">
        <v>14.26</v>
      </c>
      <c r="P57" s="76">
        <v>31.3</v>
      </c>
      <c r="Q57" s="76">
        <v>40.700000000000003</v>
      </c>
      <c r="R57" s="76">
        <v>24.39</v>
      </c>
      <c r="S57" s="76">
        <v>37.9</v>
      </c>
      <c r="T57" s="76">
        <v>55.46</v>
      </c>
      <c r="U57" s="76">
        <v>71.930000000000007</v>
      </c>
      <c r="V57" s="76">
        <v>56.13</v>
      </c>
      <c r="W57" s="76">
        <v>50.77</v>
      </c>
    </row>
    <row r="58" spans="1:23" ht="16.5" x14ac:dyDescent="0.25">
      <c r="A58" s="76" t="s">
        <v>462</v>
      </c>
      <c r="B58" s="77" t="s">
        <v>463</v>
      </c>
      <c r="C58" s="76">
        <v>215.54000000000002</v>
      </c>
      <c r="D58" s="76">
        <v>0.61</v>
      </c>
      <c r="E58" s="76"/>
      <c r="F58" s="76"/>
      <c r="G58" s="76">
        <v>5.56</v>
      </c>
      <c r="H58" s="76">
        <v>0.19</v>
      </c>
      <c r="I58" s="76">
        <v>35.89</v>
      </c>
      <c r="J58" s="76">
        <v>34.18</v>
      </c>
      <c r="K58" s="76">
        <v>15.47</v>
      </c>
      <c r="L58" s="76">
        <v>4.0599999999999996</v>
      </c>
      <c r="M58" s="76">
        <v>24.59</v>
      </c>
      <c r="N58" s="76"/>
      <c r="O58" s="76">
        <v>28.2</v>
      </c>
      <c r="P58" s="76"/>
      <c r="Q58" s="76"/>
      <c r="R58" s="76">
        <v>29.53</v>
      </c>
      <c r="S58" s="76">
        <v>16.399999999999999</v>
      </c>
      <c r="T58" s="76">
        <v>6.41</v>
      </c>
      <c r="U58" s="76">
        <v>10.02</v>
      </c>
      <c r="V58" s="76">
        <v>3.24</v>
      </c>
      <c r="W58" s="76">
        <v>1.19</v>
      </c>
    </row>
    <row r="59" spans="1:23" ht="16.5" x14ac:dyDescent="0.25">
      <c r="A59" s="76" t="s">
        <v>464</v>
      </c>
      <c r="B59" s="77" t="s">
        <v>465</v>
      </c>
      <c r="C59" s="76">
        <v>2787.5000000000005</v>
      </c>
      <c r="D59" s="76"/>
      <c r="E59" s="76">
        <v>369.92</v>
      </c>
      <c r="F59" s="76">
        <v>227.56</v>
      </c>
      <c r="G59" s="76">
        <v>205.19</v>
      </c>
      <c r="H59" s="76">
        <v>164.25</v>
      </c>
      <c r="I59" s="76">
        <v>47.2</v>
      </c>
      <c r="J59" s="76">
        <v>286.8</v>
      </c>
      <c r="K59" s="76">
        <v>315.11</v>
      </c>
      <c r="L59" s="76"/>
      <c r="M59" s="76"/>
      <c r="N59" s="76"/>
      <c r="O59" s="76"/>
      <c r="P59" s="76">
        <v>167.75</v>
      </c>
      <c r="Q59" s="76">
        <v>78.569999999999993</v>
      </c>
      <c r="R59" s="76">
        <v>271.54000000000002</v>
      </c>
      <c r="S59" s="76">
        <v>82.67</v>
      </c>
      <c r="T59" s="76"/>
      <c r="U59" s="76">
        <v>77.38</v>
      </c>
      <c r="V59" s="76">
        <v>79.150000000000006</v>
      </c>
      <c r="W59" s="76">
        <v>414.41</v>
      </c>
    </row>
    <row r="60" spans="1:23" ht="16.5" hidden="1" x14ac:dyDescent="0.25">
      <c r="A60" s="82" t="s">
        <v>466</v>
      </c>
      <c r="B60" s="82" t="s">
        <v>467</v>
      </c>
      <c r="C60" s="82"/>
      <c r="D60" s="82"/>
      <c r="E60" s="82"/>
      <c r="F60" s="82"/>
      <c r="G60" s="82"/>
      <c r="H60" s="82"/>
      <c r="I60" s="82"/>
      <c r="J60" s="82"/>
      <c r="K60" s="82"/>
      <c r="L60" s="82"/>
      <c r="M60" s="82"/>
      <c r="N60" s="82"/>
      <c r="O60" s="82"/>
      <c r="P60" s="82"/>
      <c r="Q60" s="82"/>
      <c r="R60" s="82"/>
      <c r="S60" s="82"/>
      <c r="T60" s="82"/>
      <c r="U60" s="82"/>
      <c r="V60" s="82"/>
      <c r="W60" s="82"/>
    </row>
    <row r="61" spans="1:23" ht="16.5" hidden="1" x14ac:dyDescent="0.25">
      <c r="A61" s="82" t="s">
        <v>468</v>
      </c>
      <c r="B61" s="82" t="s">
        <v>469</v>
      </c>
      <c r="C61" s="82"/>
      <c r="D61" s="82"/>
      <c r="E61" s="82"/>
      <c r="F61" s="82"/>
      <c r="G61" s="82"/>
      <c r="H61" s="82"/>
      <c r="I61" s="82"/>
      <c r="J61" s="82"/>
      <c r="K61" s="82"/>
      <c r="L61" s="82"/>
      <c r="M61" s="82"/>
      <c r="N61" s="82"/>
      <c r="O61" s="82"/>
      <c r="P61" s="82"/>
      <c r="Q61" s="82"/>
      <c r="R61" s="82"/>
      <c r="S61" s="82"/>
      <c r="T61" s="82"/>
      <c r="U61" s="82"/>
      <c r="V61" s="82"/>
      <c r="W61" s="82"/>
    </row>
    <row r="62" spans="1:23" ht="16.5" hidden="1" x14ac:dyDescent="0.25">
      <c r="A62" s="82" t="s">
        <v>470</v>
      </c>
      <c r="B62" s="82" t="s">
        <v>471</v>
      </c>
      <c r="C62" s="82"/>
      <c r="D62" s="82"/>
      <c r="E62" s="82"/>
      <c r="F62" s="82"/>
      <c r="G62" s="82"/>
      <c r="H62" s="82"/>
      <c r="I62" s="82"/>
      <c r="J62" s="82"/>
      <c r="K62" s="82"/>
      <c r="L62" s="82"/>
      <c r="M62" s="82"/>
      <c r="N62" s="82"/>
      <c r="O62" s="82"/>
      <c r="P62" s="82"/>
      <c r="Q62" s="82"/>
      <c r="R62" s="82"/>
      <c r="S62" s="82"/>
      <c r="T62" s="82"/>
      <c r="U62" s="82"/>
      <c r="V62" s="82"/>
      <c r="W62" s="82"/>
    </row>
    <row r="63" spans="1:23" ht="16.5" hidden="1" x14ac:dyDescent="0.25">
      <c r="A63" s="82" t="s">
        <v>472</v>
      </c>
      <c r="B63" s="82"/>
      <c r="C63" s="82"/>
      <c r="D63" s="82"/>
      <c r="E63" s="82"/>
      <c r="F63" s="82"/>
      <c r="G63" s="82"/>
      <c r="H63" s="82"/>
      <c r="I63" s="82"/>
      <c r="J63" s="82"/>
      <c r="K63" s="82"/>
      <c r="L63" s="82"/>
      <c r="M63" s="82"/>
      <c r="N63" s="82"/>
      <c r="O63" s="82"/>
      <c r="P63" s="82"/>
      <c r="Q63" s="82"/>
      <c r="R63" s="82"/>
      <c r="S63" s="82"/>
      <c r="T63" s="82"/>
      <c r="U63" s="82"/>
      <c r="V63" s="82"/>
      <c r="W63" s="82"/>
    </row>
    <row r="64" spans="1:23" ht="16.5" hidden="1" x14ac:dyDescent="0.25">
      <c r="A64" s="82" t="s">
        <v>473</v>
      </c>
      <c r="B64" s="82" t="s">
        <v>474</v>
      </c>
      <c r="C64" s="82"/>
      <c r="D64" s="82"/>
      <c r="E64" s="82"/>
      <c r="F64" s="82"/>
      <c r="G64" s="82"/>
      <c r="H64" s="82"/>
      <c r="I64" s="82"/>
      <c r="J64" s="82"/>
      <c r="K64" s="82"/>
      <c r="L64" s="82"/>
      <c r="M64" s="82"/>
      <c r="N64" s="82"/>
      <c r="O64" s="82"/>
      <c r="P64" s="82"/>
      <c r="Q64" s="82"/>
      <c r="R64" s="82"/>
      <c r="S64" s="82"/>
      <c r="T64" s="82"/>
      <c r="U64" s="82"/>
      <c r="V64" s="82"/>
      <c r="W64" s="82"/>
    </row>
    <row r="65" spans="1:23" ht="16.5" hidden="1" x14ac:dyDescent="0.25">
      <c r="A65" s="82" t="s">
        <v>475</v>
      </c>
      <c r="B65" s="82" t="s">
        <v>476</v>
      </c>
      <c r="C65" s="82"/>
      <c r="D65" s="82"/>
      <c r="E65" s="82"/>
      <c r="F65" s="82"/>
      <c r="G65" s="82"/>
      <c r="H65" s="82"/>
      <c r="I65" s="82"/>
      <c r="J65" s="82"/>
      <c r="K65" s="82"/>
      <c r="L65" s="82"/>
      <c r="M65" s="82"/>
      <c r="N65" s="82"/>
      <c r="O65" s="82"/>
      <c r="P65" s="82"/>
      <c r="Q65" s="82"/>
      <c r="R65" s="82"/>
      <c r="S65" s="82"/>
      <c r="T65" s="82"/>
      <c r="U65" s="82"/>
      <c r="V65" s="82"/>
      <c r="W65" s="82"/>
    </row>
    <row r="66" spans="1:23" ht="16.5" hidden="1" x14ac:dyDescent="0.25">
      <c r="A66" s="82" t="s">
        <v>477</v>
      </c>
      <c r="B66" s="82" t="s">
        <v>478</v>
      </c>
      <c r="C66" s="82"/>
      <c r="D66" s="82"/>
      <c r="E66" s="82"/>
      <c r="F66" s="82"/>
      <c r="G66" s="82"/>
      <c r="H66" s="82"/>
      <c r="I66" s="82"/>
      <c r="J66" s="82"/>
      <c r="K66" s="82"/>
      <c r="L66" s="82"/>
      <c r="M66" s="82"/>
      <c r="N66" s="82"/>
      <c r="O66" s="82"/>
      <c r="P66" s="82"/>
      <c r="Q66" s="82"/>
      <c r="R66" s="82"/>
      <c r="S66" s="82"/>
      <c r="T66" s="82"/>
      <c r="U66" s="82"/>
      <c r="V66" s="82"/>
      <c r="W66" s="82"/>
    </row>
    <row r="67" spans="1:23" ht="16.5" hidden="1" x14ac:dyDescent="0.25">
      <c r="A67" s="82" t="s">
        <v>479</v>
      </c>
      <c r="B67" s="82" t="s">
        <v>480</v>
      </c>
      <c r="C67" s="82"/>
      <c r="D67" s="82"/>
      <c r="E67" s="82"/>
      <c r="F67" s="82"/>
      <c r="G67" s="82"/>
      <c r="H67" s="82"/>
      <c r="I67" s="82"/>
      <c r="J67" s="82"/>
      <c r="K67" s="82"/>
      <c r="L67" s="82"/>
      <c r="M67" s="82"/>
      <c r="N67" s="82"/>
      <c r="O67" s="82"/>
      <c r="P67" s="82"/>
      <c r="Q67" s="82"/>
      <c r="R67" s="82"/>
      <c r="S67" s="82"/>
      <c r="T67" s="82"/>
      <c r="U67" s="82"/>
      <c r="V67" s="82"/>
      <c r="W67" s="82"/>
    </row>
    <row r="68" spans="1:23" ht="16.5" hidden="1" x14ac:dyDescent="0.25">
      <c r="A68" s="82" t="s">
        <v>481</v>
      </c>
      <c r="B68" s="82" t="s">
        <v>482</v>
      </c>
      <c r="C68" s="82"/>
      <c r="D68" s="82"/>
      <c r="E68" s="82"/>
      <c r="F68" s="82"/>
      <c r="G68" s="82"/>
      <c r="H68" s="82"/>
      <c r="I68" s="82"/>
      <c r="J68" s="82"/>
      <c r="K68" s="82"/>
      <c r="L68" s="82"/>
      <c r="M68" s="82"/>
      <c r="N68" s="82"/>
      <c r="O68" s="82"/>
      <c r="P68" s="82"/>
      <c r="Q68" s="82"/>
      <c r="R68" s="82"/>
      <c r="S68" s="82"/>
      <c r="T68" s="82"/>
      <c r="U68" s="82"/>
      <c r="V68" s="82"/>
      <c r="W68" s="82"/>
    </row>
    <row r="69" spans="1:23" ht="16.5" hidden="1" x14ac:dyDescent="0.25">
      <c r="A69" s="82" t="s">
        <v>483</v>
      </c>
      <c r="B69" s="82" t="s">
        <v>484</v>
      </c>
      <c r="C69" s="82"/>
      <c r="D69" s="82"/>
      <c r="E69" s="82"/>
      <c r="F69" s="82"/>
      <c r="G69" s="82"/>
      <c r="H69" s="82"/>
      <c r="I69" s="82"/>
      <c r="J69" s="82"/>
      <c r="K69" s="82"/>
      <c r="L69" s="82"/>
      <c r="M69" s="82"/>
      <c r="N69" s="82"/>
      <c r="O69" s="82"/>
      <c r="P69" s="82"/>
      <c r="Q69" s="82"/>
      <c r="R69" s="82"/>
      <c r="S69" s="82"/>
      <c r="T69" s="82"/>
      <c r="U69" s="82"/>
      <c r="V69" s="82"/>
      <c r="W69" s="82"/>
    </row>
    <row r="70" spans="1:23" ht="16.5" hidden="1" x14ac:dyDescent="0.25">
      <c r="A70" s="82" t="s">
        <v>485</v>
      </c>
      <c r="B70" s="82" t="s">
        <v>486</v>
      </c>
      <c r="C70" s="82"/>
      <c r="D70" s="82"/>
      <c r="E70" s="82"/>
      <c r="F70" s="82"/>
      <c r="G70" s="82"/>
      <c r="H70" s="82"/>
      <c r="I70" s="82"/>
      <c r="J70" s="82"/>
      <c r="K70" s="82"/>
      <c r="L70" s="82"/>
      <c r="M70" s="82"/>
      <c r="N70" s="82"/>
      <c r="O70" s="82"/>
      <c r="P70" s="82"/>
      <c r="Q70" s="82"/>
      <c r="R70" s="82"/>
      <c r="S70" s="82"/>
      <c r="T70" s="82"/>
      <c r="U70" s="82"/>
      <c r="V70" s="82"/>
      <c r="W70" s="82"/>
    </row>
    <row r="71" spans="1:23" ht="16.5" hidden="1" x14ac:dyDescent="0.25">
      <c r="A71" s="82" t="s">
        <v>487</v>
      </c>
      <c r="B71" s="82" t="s">
        <v>488</v>
      </c>
      <c r="C71" s="82"/>
      <c r="D71" s="82"/>
      <c r="E71" s="82"/>
      <c r="F71" s="82"/>
      <c r="G71" s="82"/>
      <c r="H71" s="82"/>
      <c r="I71" s="82"/>
      <c r="J71" s="82"/>
      <c r="K71" s="82"/>
      <c r="L71" s="82"/>
      <c r="M71" s="82"/>
      <c r="N71" s="82"/>
      <c r="O71" s="82"/>
      <c r="P71" s="82"/>
      <c r="Q71" s="82"/>
      <c r="R71" s="82"/>
      <c r="S71" s="82"/>
      <c r="T71" s="82"/>
      <c r="U71" s="82"/>
      <c r="V71" s="82"/>
      <c r="W71" s="82"/>
    </row>
    <row r="72" spans="1:23" ht="16.5" hidden="1" x14ac:dyDescent="0.25">
      <c r="A72" s="82" t="s">
        <v>489</v>
      </c>
      <c r="B72" s="82" t="s">
        <v>490</v>
      </c>
      <c r="C72" s="82"/>
      <c r="D72" s="82"/>
      <c r="E72" s="82"/>
      <c r="F72" s="82"/>
      <c r="G72" s="82"/>
      <c r="H72" s="82"/>
      <c r="I72" s="82"/>
      <c r="J72" s="82"/>
      <c r="K72" s="82"/>
      <c r="L72" s="82"/>
      <c r="M72" s="82"/>
      <c r="N72" s="82"/>
      <c r="O72" s="82"/>
      <c r="P72" s="82"/>
      <c r="Q72" s="82"/>
      <c r="R72" s="82"/>
      <c r="S72" s="82"/>
      <c r="T72" s="82"/>
      <c r="U72" s="82"/>
      <c r="V72" s="82"/>
      <c r="W72" s="82"/>
    </row>
    <row r="73" spans="1:23" ht="16.5" x14ac:dyDescent="0.25">
      <c r="A73" s="82"/>
      <c r="B73" s="82"/>
      <c r="C73" s="82"/>
      <c r="D73" s="82"/>
      <c r="E73" s="82"/>
      <c r="F73" s="82"/>
      <c r="G73" s="82"/>
      <c r="H73" s="82"/>
      <c r="I73" s="82"/>
      <c r="J73" s="82"/>
      <c r="K73" s="82"/>
      <c r="L73" s="82"/>
      <c r="M73" s="82"/>
      <c r="N73" s="82"/>
      <c r="O73" s="82"/>
      <c r="P73" s="82"/>
      <c r="Q73" s="82"/>
      <c r="R73" s="82"/>
      <c r="S73" s="82"/>
      <c r="T73" s="82"/>
      <c r="U73" s="82"/>
      <c r="V73" s="82"/>
      <c r="W73" s="82"/>
    </row>
    <row r="74" spans="1:23" ht="16.5" x14ac:dyDescent="0.25">
      <c r="A74" s="82" t="s">
        <v>491</v>
      </c>
      <c r="B74" s="82"/>
      <c r="C74" s="82"/>
      <c r="D74" s="82"/>
      <c r="E74" s="82"/>
      <c r="F74" s="82"/>
      <c r="G74" s="82"/>
      <c r="H74" s="82"/>
      <c r="I74" s="82"/>
      <c r="J74" s="82"/>
      <c r="K74" s="82"/>
      <c r="L74" s="82"/>
      <c r="M74" s="82"/>
      <c r="N74" s="82"/>
      <c r="O74" s="82"/>
      <c r="P74" s="82"/>
      <c r="Q74" s="82"/>
      <c r="R74" s="82"/>
      <c r="S74" s="82"/>
      <c r="T74" s="82"/>
      <c r="U74" s="82"/>
      <c r="V74" s="82"/>
      <c r="W74" s="82"/>
    </row>
  </sheetData>
  <mergeCells count="1">
    <mergeCell ref="A2:W2"/>
  </mergeCells>
  <printOptions horizontalCentered="1"/>
  <pageMargins left="0.45" right="0.25" top="0.35" bottom="0.35" header="0.3" footer="0.3"/>
  <pageSetup paperSize="8" scale="6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1"/>
  <sheetViews>
    <sheetView workbookViewId="0">
      <selection activeCell="G9" sqref="G9"/>
    </sheetView>
  </sheetViews>
  <sheetFormatPr defaultRowHeight="15" x14ac:dyDescent="0.25"/>
  <cols>
    <col min="1" max="1" width="8.7109375" style="73" customWidth="1"/>
    <col min="2" max="2" width="77.85546875" style="73" customWidth="1"/>
    <col min="3" max="3" width="14.85546875" style="73" customWidth="1"/>
    <col min="4" max="16384" width="9.140625" style="73"/>
  </cols>
  <sheetData>
    <row r="2" spans="1:3" ht="18.75" x14ac:dyDescent="0.25">
      <c r="A2" s="399" t="s">
        <v>643</v>
      </c>
      <c r="B2" s="329" t="s">
        <v>981</v>
      </c>
      <c r="C2" s="341" t="s">
        <v>2</v>
      </c>
    </row>
    <row r="3" spans="1:3" x14ac:dyDescent="0.25">
      <c r="A3" s="399"/>
      <c r="B3" s="397"/>
      <c r="C3" s="397"/>
    </row>
    <row r="4" spans="1:3" ht="18.75" x14ac:dyDescent="0.25">
      <c r="A4" s="399">
        <v>1</v>
      </c>
      <c r="B4" s="327" t="s">
        <v>977</v>
      </c>
      <c r="C4" s="341">
        <v>1.96</v>
      </c>
    </row>
    <row r="5" spans="1:3" ht="18.75" x14ac:dyDescent="0.25">
      <c r="A5" s="399">
        <v>2</v>
      </c>
      <c r="B5" s="313" t="s">
        <v>979</v>
      </c>
      <c r="C5" s="341">
        <v>0.18</v>
      </c>
    </row>
    <row r="6" spans="1:3" ht="18.75" x14ac:dyDescent="0.25">
      <c r="A6" s="399">
        <v>3</v>
      </c>
      <c r="B6" s="327" t="s">
        <v>984</v>
      </c>
      <c r="C6" s="341">
        <v>5</v>
      </c>
    </row>
    <row r="7" spans="1:3" ht="18.75" x14ac:dyDescent="0.25">
      <c r="A7" s="399">
        <v>4</v>
      </c>
      <c r="B7" s="327" t="s">
        <v>985</v>
      </c>
      <c r="C7" s="341">
        <v>0.84</v>
      </c>
    </row>
    <row r="8" spans="1:3" ht="18.75" x14ac:dyDescent="0.25">
      <c r="A8" s="399"/>
      <c r="B8" s="398"/>
      <c r="C8" s="341"/>
    </row>
    <row r="9" spans="1:3" ht="18.75" x14ac:dyDescent="0.25">
      <c r="A9" s="399"/>
      <c r="B9" s="327" t="s">
        <v>982</v>
      </c>
      <c r="C9" s="341"/>
    </row>
    <row r="10" spans="1:3" ht="18.75" x14ac:dyDescent="0.25">
      <c r="A10" s="399"/>
      <c r="B10" s="398"/>
      <c r="C10" s="341"/>
    </row>
    <row r="11" spans="1:3" ht="18.75" x14ac:dyDescent="0.25">
      <c r="A11" s="399">
        <v>1</v>
      </c>
      <c r="B11" s="327" t="s">
        <v>983</v>
      </c>
      <c r="C11" s="341">
        <v>1.89</v>
      </c>
    </row>
  </sheetData>
  <printOptions horizontalCentered="1"/>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KH 2018</vt:lpstr>
      <vt:lpstr>TRINH UB</vt:lpstr>
      <vt:lpstr>KH 2019</vt:lpstr>
      <vt:lpstr>10CHB</vt:lpstr>
      <vt:lpstr>PL1</vt:lpstr>
      <vt:lpstr>PL2</vt:lpstr>
      <vt:lpstr>THONG KE 2016</vt:lpstr>
      <vt:lpstr>Sheet1</vt:lpstr>
      <vt:lpstr>'10CHB'!Print_Area</vt:lpstr>
      <vt:lpstr>'KH 2018'!Print_Area</vt:lpstr>
      <vt:lpstr>'KH 2019'!Print_Area</vt:lpstr>
      <vt:lpstr>'PL1'!Print_Area</vt:lpstr>
      <vt:lpstr>'PL2'!Print_Area</vt:lpstr>
      <vt:lpstr>Sheet1!Print_Area</vt:lpstr>
      <vt:lpstr>'THONG KE 2016'!Print_Area</vt:lpstr>
      <vt:lpstr>'TRINH UB'!Print_Area</vt:lpstr>
      <vt:lpstr>'KH 2018'!Print_Titles</vt:lpstr>
      <vt:lpstr>'KH 2019'!Print_Titles</vt:lpstr>
      <vt:lpstr>'PL1'!Print_Titles</vt:lpstr>
      <vt:lpstr>'PL2'!Print_Titles</vt:lpstr>
      <vt:lpstr>'TRINH UB'!Print_Titles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HTC</dc:creator>
  <cp:lastModifiedBy>Windows User</cp:lastModifiedBy>
  <cp:lastPrinted>2018-09-26T08:00:08Z</cp:lastPrinted>
  <dcterms:created xsi:type="dcterms:W3CDTF">2016-05-10T08:49:27Z</dcterms:created>
  <dcterms:modified xsi:type="dcterms:W3CDTF">2018-09-27T01:33:47Z</dcterms:modified>
</cp:coreProperties>
</file>