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 activeTab="2"/>
  </bookViews>
  <sheets>
    <sheet name="phuluc3" sheetId="3" r:id="rId1"/>
    <sheet name="phuluc2" sheetId="2" r:id="rId2"/>
    <sheet name="phuluc1" sheetId="1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76" i="1" l="1"/>
  <c r="E76" i="1" s="1"/>
  <c r="U75" i="1"/>
  <c r="T75" i="1"/>
  <c r="S75" i="1"/>
  <c r="R75" i="1"/>
  <c r="Q75" i="1"/>
  <c r="P75" i="1"/>
  <c r="F75" i="1" s="1"/>
  <c r="E75" i="1" s="1"/>
  <c r="F74" i="1"/>
  <c r="E74" i="1" s="1"/>
  <c r="F73" i="1"/>
  <c r="E73" i="1" s="1"/>
  <c r="O72" i="1"/>
  <c r="N72" i="1"/>
  <c r="M72" i="1"/>
  <c r="L72" i="1"/>
  <c r="K72" i="1"/>
  <c r="J72" i="1"/>
  <c r="I72" i="1"/>
  <c r="H72" i="1"/>
  <c r="G72" i="1"/>
  <c r="U71" i="1"/>
  <c r="Q71" i="1"/>
  <c r="P71" i="1"/>
  <c r="M71" i="1"/>
  <c r="L71" i="1"/>
  <c r="J71" i="1"/>
  <c r="I71" i="1"/>
  <c r="F71" i="1" s="1"/>
  <c r="E71" i="1" s="1"/>
  <c r="F70" i="1"/>
  <c r="E70" i="1" s="1"/>
  <c r="T69" i="1"/>
  <c r="P69" i="1"/>
  <c r="F69" i="1" s="1"/>
  <c r="E69" i="1" s="1"/>
  <c r="M69" i="1"/>
  <c r="U68" i="1"/>
  <c r="T68" i="1"/>
  <c r="S68" i="1"/>
  <c r="R68" i="1"/>
  <c r="Q68" i="1"/>
  <c r="O68" i="1"/>
  <c r="N68" i="1"/>
  <c r="M68" i="1"/>
  <c r="L68" i="1"/>
  <c r="K68" i="1"/>
  <c r="J68" i="1"/>
  <c r="F68" i="1" s="1"/>
  <c r="E68" i="1" s="1"/>
  <c r="S67" i="1"/>
  <c r="R67" i="1"/>
  <c r="Q67" i="1"/>
  <c r="H67" i="1"/>
  <c r="F67" i="1" s="1"/>
  <c r="F72" i="1" l="1"/>
</calcChain>
</file>

<file path=xl/sharedStrings.xml><?xml version="1.0" encoding="utf-8"?>
<sst xmlns="http://schemas.openxmlformats.org/spreadsheetml/2006/main" count="747" uniqueCount="236">
  <si>
    <t>Đơn vị tính: ha</t>
  </si>
  <si>
    <t>STT</t>
  </si>
  <si>
    <t>Chỉ tiêu sử dụng đất</t>
  </si>
  <si>
    <t>Mã</t>
  </si>
  <si>
    <t>Diện tích
cấp tỉnh
phân bổ</t>
  </si>
  <si>
    <t>Diện tích
cấp huyện
xác định,
xác định
bổ sung</t>
  </si>
  <si>
    <t>Tổng
diện tích</t>
  </si>
  <si>
    <t>Diện tích phân theo đơn vị hành chính</t>
  </si>
  <si>
    <t>Phường
Bắc
Lý</t>
  </si>
  <si>
    <t>Phường
Bắc
Nghĩa</t>
  </si>
  <si>
    <t>Phường
Đồng
Hải</t>
  </si>
  <si>
    <t>Phường
Đồng
Phú</t>
  </si>
  <si>
    <t>Phường
Đồng
Sơn</t>
  </si>
  <si>
    <t>Phường
Đức
Ninh
Đông</t>
  </si>
  <si>
    <t>Phường
Hải
Thành</t>
  </si>
  <si>
    <t>Phường
Nam
Lý</t>
  </si>
  <si>
    <t>Phường
Phú
Hải</t>
  </si>
  <si>
    <t>Xã
Bảo
Ninh</t>
  </si>
  <si>
    <t>Xã
Đức
Ninh</t>
  </si>
  <si>
    <t>Xã
Lộc
Ninh</t>
  </si>
  <si>
    <t>Xã
Nghĩa
Ninh</t>
  </si>
  <si>
    <t>Xã
Quang
Phú</t>
  </si>
  <si>
    <t>Xã
Thuận
Đức</t>
  </si>
  <si>
    <t>(6) = (7)+...+(21)</t>
  </si>
  <si>
    <t>I</t>
  </si>
  <si>
    <t>Loại đất</t>
  </si>
  <si>
    <t/>
  </si>
  <si>
    <t>Đất nông nghiệp</t>
  </si>
  <si>
    <t>NNP</t>
  </si>
  <si>
    <t>x</t>
  </si>
  <si>
    <t>0</t>
  </si>
  <si>
    <t>Đạt</t>
  </si>
  <si>
    <t>Trong đó:</t>
  </si>
  <si>
    <t>1.1</t>
  </si>
  <si>
    <t>Đất trồng lúa</t>
  </si>
  <si>
    <t>LUA</t>
  </si>
  <si>
    <t>Trong đó: Đất chuyên trồng lúa nước</t>
  </si>
  <si>
    <t>LUC</t>
  </si>
  <si>
    <t>1.2</t>
  </si>
  <si>
    <t>Đất trồng cây hàng năm khác</t>
  </si>
  <si>
    <t>HNK</t>
  </si>
  <si>
    <t>Không phân bổ</t>
  </si>
  <si>
    <t>1.3</t>
  </si>
  <si>
    <t>Đất trồng cây lâu năm</t>
  </si>
  <si>
    <t>CLN</t>
  </si>
  <si>
    <t>1.4</t>
  </si>
  <si>
    <t>Đất rừng phòng hộ</t>
  </si>
  <si>
    <t>RPH</t>
  </si>
  <si>
    <t>1.5</t>
  </si>
  <si>
    <t>Đất rừng đặc dụng</t>
  </si>
  <si>
    <t>RDD</t>
  </si>
  <si>
    <t>1.6</t>
  </si>
  <si>
    <t>Đất rừng sản xuất</t>
  </si>
  <si>
    <t>RSX</t>
  </si>
  <si>
    <t>Trong đó: Đất có rừng sản xuất là rừng tự nhiên</t>
  </si>
  <si>
    <t>RSN</t>
  </si>
  <si>
    <t>1.7</t>
  </si>
  <si>
    <t>Đất nuôi trồng thủy sản</t>
  </si>
  <si>
    <t>NTS</t>
  </si>
  <si>
    <t>1.8</t>
  </si>
  <si>
    <t>Đất làm muối</t>
  </si>
  <si>
    <t>LMU</t>
  </si>
  <si>
    <t>1.9</t>
  </si>
  <si>
    <t>Đất nông nghiệp khác</t>
  </si>
  <si>
    <t>NKH</t>
  </si>
  <si>
    <t>Đất phi nông nghiệp</t>
  </si>
  <si>
    <t>PNN</t>
  </si>
  <si>
    <t>2.1</t>
  </si>
  <si>
    <t>Đất quốc phòng</t>
  </si>
  <si>
    <t>CQP</t>
  </si>
  <si>
    <t>2.2</t>
  </si>
  <si>
    <t>Đất an ninh</t>
  </si>
  <si>
    <t>CAN</t>
  </si>
  <si>
    <t>2.3</t>
  </si>
  <si>
    <t>Đất khu công nghiệp</t>
  </si>
  <si>
    <t>SKK</t>
  </si>
  <si>
    <t>2.4</t>
  </si>
  <si>
    <t>Đất cụm công nghiệp</t>
  </si>
  <si>
    <t>SKN</t>
  </si>
  <si>
    <t>2.5</t>
  </si>
  <si>
    <t>Đất thương mại, dịch vụ</t>
  </si>
  <si>
    <t>TMD</t>
  </si>
  <si>
    <t>2.6</t>
  </si>
  <si>
    <t>Đất cơ sở sản xuất phi nông nghiệp</t>
  </si>
  <si>
    <t>SKC</t>
  </si>
  <si>
    <t>2.7</t>
  </si>
  <si>
    <t>Đất sử dụng cho hoạt động khoáng sản</t>
  </si>
  <si>
    <t>SKS</t>
  </si>
  <si>
    <t>2.8</t>
  </si>
  <si>
    <t>Đất sản xuất vật liệu xây dựng, làm đồ gốm</t>
  </si>
  <si>
    <t>SKX</t>
  </si>
  <si>
    <t>2.9</t>
  </si>
  <si>
    <t>Đất phát triển hạ tầng cấp quốc gia, cấp tỉnh,
cấp huyện, cấp xã</t>
  </si>
  <si>
    <t>DHT</t>
  </si>
  <si>
    <t>-</t>
  </si>
  <si>
    <t>Đất giao thông</t>
  </si>
  <si>
    <t>DGT</t>
  </si>
  <si>
    <t>Đất thủy lợi</t>
  </si>
  <si>
    <t>DTL</t>
  </si>
  <si>
    <t>Đất xây dựng cơ sở văn hóa</t>
  </si>
  <si>
    <t>DVH</t>
  </si>
  <si>
    <t>Đất xây dựng cơ sở y tế</t>
  </si>
  <si>
    <t>DYT</t>
  </si>
  <si>
    <t>Đất xây dựng cơ sở giáo dục và đào tạo</t>
  </si>
  <si>
    <t>DGD</t>
  </si>
  <si>
    <t>Đất xây dựng cơ sở thể dục thể thao</t>
  </si>
  <si>
    <t>DTT</t>
  </si>
  <si>
    <t>Đất công trình năng lượng</t>
  </si>
  <si>
    <t>DNL</t>
  </si>
  <si>
    <t>Đất công trình bưu chính, viễn thông</t>
  </si>
  <si>
    <t>DBV</t>
  </si>
  <si>
    <t>Đất xây dựng kho dự trữ quốc gia</t>
  </si>
  <si>
    <t>DKG</t>
  </si>
  <si>
    <t>Đất có di tích lịch sử - văn hóa</t>
  </si>
  <si>
    <t>DDT</t>
  </si>
  <si>
    <t>Đất bãi thải, xử lý chất thải</t>
  </si>
  <si>
    <t>DRA</t>
  </si>
  <si>
    <t>Đất cơ sở tôn giáo</t>
  </si>
  <si>
    <t>TON</t>
  </si>
  <si>
    <t>Đất làm nghĩa trang, nhà tang lễ, nhà hỏa táng</t>
  </si>
  <si>
    <t>NTD</t>
  </si>
  <si>
    <t>Đất xây dựng cơ sở khoa học công nghệ</t>
  </si>
  <si>
    <t>DKH</t>
  </si>
  <si>
    <t>Đất xây dựng cơ sở dịch vụ xã hội</t>
  </si>
  <si>
    <t>DXH</t>
  </si>
  <si>
    <t>Đất chợ</t>
  </si>
  <si>
    <t>DCH</t>
  </si>
  <si>
    <t>2.10</t>
  </si>
  <si>
    <t>Đất danh lam thắng cảnh</t>
  </si>
  <si>
    <t>DDL</t>
  </si>
  <si>
    <t>2.11</t>
  </si>
  <si>
    <t>Đất sinh hoạt cộng đồng</t>
  </si>
  <si>
    <t>DSH</t>
  </si>
  <si>
    <t>2.12</t>
  </si>
  <si>
    <t>Đất khu vui chơi, giải trí công cộng</t>
  </si>
  <si>
    <t>DKV</t>
  </si>
  <si>
    <t>2.13</t>
  </si>
  <si>
    <t>Đất ở tại nông thôn</t>
  </si>
  <si>
    <t>ONT</t>
  </si>
  <si>
    <t>2.14</t>
  </si>
  <si>
    <t>Đất ở tại đô thị</t>
  </si>
  <si>
    <t>ODT</t>
  </si>
  <si>
    <t>2.15</t>
  </si>
  <si>
    <t>Đất xây dựng trụ sở cơ quan</t>
  </si>
  <si>
    <t>TSC</t>
  </si>
  <si>
    <t>2.16</t>
  </si>
  <si>
    <t>Đất xây dựng trụ sở của tổ chức sự nghiệp</t>
  </si>
  <si>
    <t>DTS</t>
  </si>
  <si>
    <t>2.17</t>
  </si>
  <si>
    <t>Đất xây dựng cơ sở ngoại giao</t>
  </si>
  <si>
    <t>DNG</t>
  </si>
  <si>
    <t>2.18</t>
  </si>
  <si>
    <t>Đất tín ngưỡng</t>
  </si>
  <si>
    <t>TIN</t>
  </si>
  <si>
    <t>2.19</t>
  </si>
  <si>
    <t>Đất sông, ngòi, kênh, rạch, suối</t>
  </si>
  <si>
    <t>SON</t>
  </si>
  <si>
    <t>2.20</t>
  </si>
  <si>
    <t>Đất có mặt nước chuyên dùng</t>
  </si>
  <si>
    <t>MNC</t>
  </si>
  <si>
    <t>2.21</t>
  </si>
  <si>
    <t>Đất phi nông nghiệp khác</t>
  </si>
  <si>
    <t>PNK</t>
  </si>
  <si>
    <t>Đất chưa sử dụng</t>
  </si>
  <si>
    <t>CSD</t>
  </si>
  <si>
    <t>II</t>
  </si>
  <si>
    <t>Khu chức năng</t>
  </si>
  <si>
    <t>Đất khu công nghệ cao</t>
  </si>
  <si>
    <t>KCN</t>
  </si>
  <si>
    <t>Đất khu kinh tế</t>
  </si>
  <si>
    <t>KKT</t>
  </si>
  <si>
    <t>Đất đô thị</t>
  </si>
  <si>
    <t>KDT</t>
  </si>
  <si>
    <t>Chưa đạt</t>
  </si>
  <si>
    <t>Khu sản xuất nông nghiệp (khu vực chuyên trồng lúa nước, khu vực chuyên trồng cây công nghiệp lâu năm)</t>
  </si>
  <si>
    <t>KNN</t>
  </si>
  <si>
    <t>Khu lâm nghiệp (khu vực rừng phòng hộ, rừng đặc dụng, rừng sản xuất)</t>
  </si>
  <si>
    <t>KLN</t>
  </si>
  <si>
    <t>Khu du lịch</t>
  </si>
  <si>
    <t>KDL</t>
  </si>
  <si>
    <t>Khu bảo tồn thiên nhiên và đa dạng sinh học</t>
  </si>
  <si>
    <t>KBT</t>
  </si>
  <si>
    <t>Khu phát triển công nghiệp (khu công nghiệp, cụm công nghiệp)</t>
  </si>
  <si>
    <t>KPC</t>
  </si>
  <si>
    <t>Khu đô thị (trong đó có khu đô thị mới)</t>
  </si>
  <si>
    <t>DTC</t>
  </si>
  <si>
    <t>Khu thương mại - dịch vụ</t>
  </si>
  <si>
    <t>KTM</t>
  </si>
  <si>
    <t>Khu đô thị - thương mại - dịch vụ</t>
  </si>
  <si>
    <t>KDV</t>
  </si>
  <si>
    <t>Khu dân cư nông thôn</t>
  </si>
  <si>
    <t>DNT</t>
  </si>
  <si>
    <t>Khu ở, làng nghề, sản xuất phi nông nghiệp nông thôn</t>
  </si>
  <si>
    <t>KON</t>
  </si>
  <si>
    <t>Ghi chú: Khu chức năng không tổng hợp khi tính tổng diện tích tự nhiên</t>
  </si>
  <si>
    <t>(4) = (5)+...+(19)</t>
  </si>
  <si>
    <t>Đất nông nghiệp chuyển sang phi nông nghiệp</t>
  </si>
  <si>
    <t>NNP/PNN</t>
  </si>
  <si>
    <t>LUA/PNN</t>
  </si>
  <si>
    <t>LUC/PNN</t>
  </si>
  <si>
    <t>HNK/PNN</t>
  </si>
  <si>
    <t>CLN/PNN</t>
  </si>
  <si>
    <t>RPH/PNN</t>
  </si>
  <si>
    <t>RDD/PNN</t>
  </si>
  <si>
    <t>RSX/PNN</t>
  </si>
  <si>
    <t>RSN/PNN</t>
  </si>
  <si>
    <t>NTS/PNN</t>
  </si>
  <si>
    <t>LMU/PNN</t>
  </si>
  <si>
    <t>NKH/PNN</t>
  </si>
  <si>
    <t>Chuyển đổi cơ cấu sử dụng đất trong nội bộ đất nông nghiệp</t>
  </si>
  <si>
    <t>Đất trồng lúa chuyển sang đất trồng cây lâu năm</t>
  </si>
  <si>
    <t>LUA/CLN</t>
  </si>
  <si>
    <t>Đất trồng lúa chuyển sang đất trồng rừng</t>
  </si>
  <si>
    <t>LUA/LNP</t>
  </si>
  <si>
    <t>Đất trồng lúa chuyển sang đất nuôi trồng thủy sản</t>
  </si>
  <si>
    <t>LUA/NTS</t>
  </si>
  <si>
    <t>Đất trồng lúa chuyển sang đất làm muối</t>
  </si>
  <si>
    <t>LUA/LMU</t>
  </si>
  <si>
    <t>Đất trồng cây hàng năm khác chuyển sang đất nuôi trồng thủy sản</t>
  </si>
  <si>
    <t>HNK/NTS</t>
  </si>
  <si>
    <t>Đất trồng cây hàng năm khác chuyển sang đất làm muối</t>
  </si>
  <si>
    <t>HNK/LMU</t>
  </si>
  <si>
    <t>Đất rừng phòng hộ chuyển sang đất nông nghiệp không phải là rừng</t>
  </si>
  <si>
    <t>RPH/NKR(a)</t>
  </si>
  <si>
    <t>Đất rừng đặc dụng chuyển sang đất nông nghiệp không phải là rừng</t>
  </si>
  <si>
    <t>RDD/NKR(a)</t>
  </si>
  <si>
    <t>Đất rừng sản xuất chuyển sang đất nông nghiệp không phải là rừng</t>
  </si>
  <si>
    <t>RSX/NKR(a)</t>
  </si>
  <si>
    <t>RSN/NKR (a)</t>
  </si>
  <si>
    <t>Đất phi nông nghiệp không phải là đất ở chuyển sang đất ở</t>
  </si>
  <si>
    <t>PKO/OCT</t>
  </si>
  <si>
    <t>Ghi chú: - (a) gồm đất sản xuất nông nghiệp, đất nuôi trồng thủy sản, đất làm muối và đất nông nghiệp khác.</t>
  </si>
  <si>
    <t>- PKO là đất phi nông nghiệp không phải là đất ở</t>
  </si>
  <si>
    <r>
      <rPr>
        <b/>
        <sz val="20"/>
        <rFont val="Times New Roman"/>
        <family val="1"/>
      </rPr>
      <t>PHỤ LỤC 01
PHÂN BỔ DIỆN TÍCH CÁC LOẠI ĐẤTĐẾN NĂM 2030</t>
    </r>
    <r>
      <rPr>
        <sz val="20"/>
        <rFont val="Times New Roman"/>
        <family val="1"/>
      </rPr>
      <t xml:space="preserve">
</t>
    </r>
    <r>
      <rPr>
        <i/>
        <sz val="20"/>
        <rFont val="Times New Roman"/>
        <family val="1"/>
      </rPr>
      <t>(Kèm theo Nghị quyết số ….. /NQ-HĐND ngày ……. tháng …... năm 2023 của Hội đồng nhân dân thành phố Đồng Hới)</t>
    </r>
  </si>
  <si>
    <r>
      <t xml:space="preserve">PHỤ LỤC 02
DIỆN TÍCH CHUYỂN MỤC ĐÍCH SỬ DỤNG ĐẤT TRONG KỲ ĐIỀU CHỈNH QUY HOẠCH PHÂN BỔ ĐẾN TỪNG ĐƠN VỊ HÀNH CHÍNH CẤP XÃ
</t>
    </r>
    <r>
      <rPr>
        <i/>
        <sz val="20"/>
        <rFont val="Times New Roman"/>
        <family val="1"/>
      </rPr>
      <t>(Kèm theo Nghị quyết số ……. /NQ-HĐND ngày …... tháng ……..năm 2023 của Hội đồng nhân dân thành phố Đồng Hới)</t>
    </r>
  </si>
  <si>
    <r>
      <t xml:space="preserve">PHỤ LỤC 03
DIỆN TÍCH ĐẤT CHƯA SỬ DỤNG ĐƯA VÀO SỬ DỤNG TRONG KỲ ĐIỀU CHỈNH QUY HOẠCH PHÂN BỔ ĐẾN TỪNG ĐƠN VỊ HÀNH CHÍNH CẤP XÃ
</t>
    </r>
    <r>
      <rPr>
        <i/>
        <sz val="20"/>
        <rFont val="Times New Roman"/>
        <family val="1"/>
      </rPr>
      <t>(Kèm theo Nghị quyết số …….../NQ-HĐND ngày ……. tháng …….năm 2023 của Hội đồng nhân dân thành phố Đồng Hới)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</si>
</sst>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#,##0.00;\-#,##0.00;\-"/>
    <numFmt numFmtId="166" formatCode="#,##0.00;\-#,##0.00;;@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i/>
      <sz val="16"/>
      <name val="Times New Roman"/>
      <family val="1"/>
    </font>
    <font>
      <b/>
      <sz val="15"/>
      <color theme="1"/>
      <name val="Times New Roman"/>
      <family val="1"/>
    </font>
    <font>
      <b/>
      <sz val="16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5"/>
      <color theme="1"/>
      <name val="Times New Roman"/>
      <family val="1"/>
    </font>
    <font>
      <i/>
      <sz val="15"/>
      <color theme="1"/>
      <name val="Times New Roman"/>
      <family val="1"/>
    </font>
    <font>
      <sz val="15"/>
      <color theme="1"/>
      <name val="Times New Roman"/>
      <family val="1"/>
    </font>
    <font>
      <b/>
      <i/>
      <sz val="15"/>
      <name val="Times New Roman"/>
      <family val="1"/>
    </font>
    <font>
      <i/>
      <sz val="14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2"/>
    </font>
    <font>
      <sz val="12"/>
      <color theme="1"/>
      <name val="Times New Roman"/>
      <family val="1"/>
    </font>
    <font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6"/>
      <color theme="1"/>
      <name val="Times New Roman"/>
      <family val="1"/>
    </font>
    <font>
      <i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</cellStyleXfs>
  <cellXfs count="94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164" fontId="10" fillId="0" borderId="1" xfId="0" quotePrefix="1" applyNumberFormat="1" applyFont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11" fillId="0" borderId="0" xfId="0" quotePrefix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 wrapText="1"/>
    </xf>
    <xf numFmtId="165" fontId="7" fillId="0" borderId="2" xfId="0" applyNumberFormat="1" applyFont="1" applyBorder="1" applyAlignment="1" applyProtection="1">
      <alignment vertical="center"/>
    </xf>
    <xf numFmtId="166" fontId="7" fillId="0" borderId="2" xfId="0" applyNumberFormat="1" applyFont="1" applyBorder="1" applyAlignment="1" applyProtection="1">
      <alignment vertical="center"/>
    </xf>
    <xf numFmtId="166" fontId="7" fillId="0" borderId="0" xfId="0" applyNumberFormat="1" applyFont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vertical="center" wrapText="1"/>
    </xf>
    <xf numFmtId="165" fontId="13" fillId="0" borderId="2" xfId="0" applyNumberFormat="1" applyFont="1" applyBorder="1" applyAlignment="1" applyProtection="1">
      <alignment vertical="center"/>
    </xf>
    <xf numFmtId="166" fontId="13" fillId="0" borderId="2" xfId="0" applyNumberFormat="1" applyFont="1" applyBorder="1" applyAlignment="1" applyProtection="1">
      <alignment vertical="center"/>
    </xf>
    <xf numFmtId="16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 wrapText="1"/>
    </xf>
    <xf numFmtId="165" fontId="14" fillId="0" borderId="2" xfId="0" applyNumberFormat="1" applyFont="1" applyBorder="1" applyAlignment="1" applyProtection="1">
      <alignment vertical="center"/>
    </xf>
    <xf numFmtId="166" fontId="14" fillId="0" borderId="2" xfId="0" applyNumberFormat="1" applyFont="1" applyBorder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 wrapText="1"/>
    </xf>
    <xf numFmtId="165" fontId="15" fillId="0" borderId="2" xfId="0" applyNumberFormat="1" applyFont="1" applyBorder="1" applyAlignment="1" applyProtection="1">
      <alignment vertical="center"/>
    </xf>
    <xf numFmtId="166" fontId="15" fillId="0" borderId="2" xfId="0" applyNumberFormat="1" applyFont="1" applyBorder="1" applyAlignment="1" applyProtection="1">
      <alignment vertical="center"/>
    </xf>
    <xf numFmtId="166" fontId="15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6" fontId="13" fillId="0" borderId="2" xfId="0" applyNumberFormat="1" applyFont="1" applyFill="1" applyBorder="1" applyAlignment="1" applyProtection="1">
      <alignment vertical="center"/>
    </xf>
    <xf numFmtId="40" fontId="16" fillId="0" borderId="2" xfId="0" applyNumberFormat="1" applyFont="1" applyFill="1" applyBorder="1" applyAlignment="1">
      <alignment horizontal="right" vertical="center" wrapText="1"/>
    </xf>
    <xf numFmtId="40" fontId="16" fillId="0" borderId="2" xfId="0" applyNumberFormat="1" applyFont="1" applyFill="1" applyBorder="1" applyAlignment="1">
      <alignment horizontal="right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vertical="center" wrapText="1"/>
    </xf>
    <xf numFmtId="165" fontId="13" fillId="0" borderId="3" xfId="0" applyNumberFormat="1" applyFont="1" applyBorder="1" applyAlignment="1" applyProtection="1">
      <alignment vertical="center"/>
    </xf>
    <xf numFmtId="166" fontId="13" fillId="0" borderId="3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horizontal="left"/>
    </xf>
    <xf numFmtId="165" fontId="2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166" fontId="1" fillId="0" borderId="2" xfId="0" applyNumberFormat="1" applyFont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vertical="center" wrapText="1"/>
    </xf>
    <xf numFmtId="166" fontId="21" fillId="0" borderId="2" xfId="0" applyNumberFormat="1" applyFont="1" applyBorder="1" applyAlignment="1" applyProtection="1">
      <alignment vertical="center"/>
    </xf>
    <xf numFmtId="166" fontId="21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vertical="center" wrapText="1"/>
    </xf>
    <xf numFmtId="166" fontId="22" fillId="0" borderId="2" xfId="0" applyNumberFormat="1" applyFont="1" applyBorder="1" applyAlignment="1" applyProtection="1">
      <alignment vertical="center"/>
    </xf>
    <xf numFmtId="166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166" fontId="1" fillId="0" borderId="3" xfId="0" applyNumberFormat="1" applyFont="1" applyBorder="1" applyAlignment="1" applyProtection="1">
      <alignment vertical="center"/>
    </xf>
    <xf numFmtId="0" fontId="22" fillId="0" borderId="0" xfId="0" applyFont="1" applyProtection="1"/>
    <xf numFmtId="0" fontId="22" fillId="0" borderId="0" xfId="0" quotePrefix="1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wrapText="1"/>
    </xf>
    <xf numFmtId="0" fontId="23" fillId="0" borderId="0" xfId="0" quotePrefix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vertical="center" wrapText="1"/>
    </xf>
    <xf numFmtId="165" fontId="25" fillId="0" borderId="2" xfId="0" applyNumberFormat="1" applyFont="1" applyBorder="1" applyAlignment="1" applyProtection="1">
      <alignment vertical="center"/>
    </xf>
    <xf numFmtId="166" fontId="25" fillId="0" borderId="2" xfId="0" applyNumberFormat="1" applyFont="1" applyBorder="1" applyAlignment="1" applyProtection="1">
      <alignment vertical="center"/>
    </xf>
    <xf numFmtId="166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5" fontId="21" fillId="0" borderId="2" xfId="0" applyNumberFormat="1" applyFont="1" applyBorder="1" applyAlignment="1" applyProtection="1">
      <alignment vertical="center"/>
    </xf>
    <xf numFmtId="165" fontId="22" fillId="0" borderId="2" xfId="0" applyNumberFormat="1" applyFont="1" applyBorder="1" applyAlignment="1" applyProtection="1">
      <alignment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vertical="center" wrapText="1"/>
    </xf>
    <xf numFmtId="165" fontId="22" fillId="0" borderId="3" xfId="0" applyNumberFormat="1" applyFont="1" applyBorder="1" applyAlignment="1" applyProtection="1">
      <alignment vertical="center"/>
    </xf>
    <xf numFmtId="166" fontId="22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Normal 4" xf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DIEU%20CHINH%20QUY%20HOACH%20DONG%20HOI/1.%20PHAN%20KHU%20CN%20DCQH2030/3.%20PHAN%20KHU%20CHUC%20NANG%20DONG%20HO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6"/>
    </sheetNames>
    <sheetDataSet>
      <sheetData sheetId="0">
        <row r="5">
          <cell r="P5">
            <v>1767.33</v>
          </cell>
          <cell r="AH5">
            <v>356.06000000000006</v>
          </cell>
          <cell r="AI5">
            <v>737.66393300000004</v>
          </cell>
          <cell r="AJ5">
            <v>466.13149599999991</v>
          </cell>
          <cell r="AK5">
            <v>684.45239500000014</v>
          </cell>
          <cell r="AL5">
            <v>568.34767799999997</v>
          </cell>
          <cell r="AM5">
            <v>601.87653299999999</v>
          </cell>
          <cell r="AN5">
            <v>85.865649999999988</v>
          </cell>
          <cell r="AO5">
            <v>63.710000000000008</v>
          </cell>
          <cell r="AP5">
            <v>891.61009299999989</v>
          </cell>
          <cell r="AQ5">
            <v>187.84999999999997</v>
          </cell>
          <cell r="AR5">
            <v>131.63</v>
          </cell>
          <cell r="AS5">
            <v>899.95228099999997</v>
          </cell>
          <cell r="AV5">
            <v>87.83</v>
          </cell>
          <cell r="AW5">
            <v>59.208539999999992</v>
          </cell>
          <cell r="AX5">
            <v>49.239607000000007</v>
          </cell>
          <cell r="AY5">
            <v>30.389963999999996</v>
          </cell>
          <cell r="AZ5">
            <v>28.625775999999998</v>
          </cell>
          <cell r="BA5">
            <v>11.376067000000001</v>
          </cell>
          <cell r="BB5">
            <v>77.488419999999991</v>
          </cell>
          <cell r="BC5">
            <v>174.64148699999998</v>
          </cell>
          <cell r="BD5">
            <v>22.09</v>
          </cell>
          <cell r="BE5">
            <v>2.9</v>
          </cell>
          <cell r="BF5">
            <v>95.214349999999996</v>
          </cell>
          <cell r="BG5">
            <v>22.96</v>
          </cell>
          <cell r="BI5">
            <v>3839.7434669999998</v>
          </cell>
          <cell r="BJ5">
            <v>1386.8023219999998</v>
          </cell>
          <cell r="BK5">
            <v>807.94222200000013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X59"/>
  <sheetViews>
    <sheetView showGridLines="0" zoomScale="55" zoomScaleNormal="55" workbookViewId="0">
      <pane xSplit="3" ySplit="6" topLeftCell="D49" activePane="bottomRight" state="frozen"/>
      <selection activeCell="Y37" sqref="Y37"/>
      <selection pane="topRight" activeCell="Y37" sqref="Y37"/>
      <selection pane="bottomLeft" activeCell="Y37" sqref="Y37"/>
      <selection pane="bottomRight" activeCell="A2" sqref="A2:S2"/>
    </sheetView>
  </sheetViews>
  <sheetFormatPr defaultColWidth="9.140625" defaultRowHeight="18.75" x14ac:dyDescent="0.25"/>
  <cols>
    <col min="1" max="1" width="8.28515625" style="2" customWidth="1"/>
    <col min="2" max="2" width="60.7109375" style="2" customWidth="1"/>
    <col min="3" max="3" width="9.42578125" style="2" bestFit="1" customWidth="1"/>
    <col min="4" max="4" width="19.7109375" style="2" customWidth="1"/>
    <col min="5" max="19" width="17.85546875" style="2" customWidth="1"/>
    <col min="20" max="63" width="16" style="2" customWidth="1"/>
    <col min="64" max="79" width="30.7109375" style="2" customWidth="1"/>
    <col min="80" max="80" width="9.140625" style="2" customWidth="1"/>
    <col min="81" max="16384" width="9.140625" style="2"/>
  </cols>
  <sheetData>
    <row r="1" spans="1:50" ht="20.25" x14ac:dyDescent="0.25">
      <c r="A1" s="1"/>
    </row>
    <row r="2" spans="1:50" s="4" customFormat="1" ht="114.75" customHeight="1" x14ac:dyDescent="0.25">
      <c r="A2" s="86" t="s">
        <v>235</v>
      </c>
      <c r="B2" s="87"/>
      <c r="C2" s="87"/>
      <c r="D2" s="87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50" s="5" customFormat="1" ht="24" customHeight="1" x14ac:dyDescent="0.25">
      <c r="S3" s="5" t="s">
        <v>0</v>
      </c>
    </row>
    <row r="4" spans="1:50" s="1" customFormat="1" ht="20.25" x14ac:dyDescent="0.25">
      <c r="A4" s="89" t="s">
        <v>1</v>
      </c>
      <c r="B4" s="89" t="s">
        <v>2</v>
      </c>
      <c r="C4" s="89" t="s">
        <v>3</v>
      </c>
      <c r="D4" s="90" t="s">
        <v>6</v>
      </c>
      <c r="E4" s="91" t="s">
        <v>7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70"/>
      <c r="U4" s="70"/>
    </row>
    <row r="5" spans="1:50" s="49" customFormat="1" ht="81" x14ac:dyDescent="0.25">
      <c r="A5" s="89"/>
      <c r="B5" s="89"/>
      <c r="C5" s="89"/>
      <c r="D5" s="9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71"/>
      <c r="U5" s="71"/>
    </row>
    <row r="6" spans="1:50" s="73" customFormat="1" ht="21" customHeight="1" x14ac:dyDescent="0.25">
      <c r="A6" s="10">
        <v>-1</v>
      </c>
      <c r="B6" s="10">
        <v>-2</v>
      </c>
      <c r="C6" s="10">
        <v>-3</v>
      </c>
      <c r="D6" s="11" t="s">
        <v>195</v>
      </c>
      <c r="E6" s="10">
        <v>-5</v>
      </c>
      <c r="F6" s="11">
        <v>-6</v>
      </c>
      <c r="G6" s="11">
        <v>-7</v>
      </c>
      <c r="H6" s="11">
        <v>-8</v>
      </c>
      <c r="I6" s="11">
        <v>-9</v>
      </c>
      <c r="J6" s="11">
        <v>-10</v>
      </c>
      <c r="K6" s="11">
        <v>-11</v>
      </c>
      <c r="L6" s="11">
        <v>-12</v>
      </c>
      <c r="M6" s="11">
        <v>-13</v>
      </c>
      <c r="N6" s="11">
        <v>-14</v>
      </c>
      <c r="O6" s="11">
        <v>-15</v>
      </c>
      <c r="P6" s="11">
        <v>-16</v>
      </c>
      <c r="Q6" s="11">
        <v>-17</v>
      </c>
      <c r="R6" s="11">
        <v>-18</v>
      </c>
      <c r="S6" s="11">
        <v>-19</v>
      </c>
      <c r="T6" s="72"/>
      <c r="U6" s="72"/>
    </row>
    <row r="7" spans="1:50" s="79" customFormat="1" ht="20.25" x14ac:dyDescent="0.25">
      <c r="A7" s="74">
        <v>1</v>
      </c>
      <c r="B7" s="75" t="s">
        <v>27</v>
      </c>
      <c r="C7" s="74" t="s">
        <v>28</v>
      </c>
      <c r="D7" s="76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</row>
    <row r="8" spans="1:50" s="59" customFormat="1" ht="20.25" x14ac:dyDescent="0.25">
      <c r="A8" s="55"/>
      <c r="B8" s="56" t="s">
        <v>32</v>
      </c>
      <c r="C8" s="55"/>
      <c r="D8" s="80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1:50" s="64" customFormat="1" ht="20.25" x14ac:dyDescent="0.25">
      <c r="A9" s="60" t="s">
        <v>33</v>
      </c>
      <c r="B9" s="61" t="s">
        <v>34</v>
      </c>
      <c r="C9" s="60" t="s">
        <v>35</v>
      </c>
      <c r="D9" s="81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</row>
    <row r="10" spans="1:50" s="59" customFormat="1" ht="20.25" x14ac:dyDescent="0.25">
      <c r="A10" s="55"/>
      <c r="B10" s="56" t="s">
        <v>36</v>
      </c>
      <c r="C10" s="55" t="s">
        <v>37</v>
      </c>
      <c r="D10" s="80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  <row r="11" spans="1:50" s="64" customFormat="1" ht="20.25" x14ac:dyDescent="0.25">
      <c r="A11" s="60" t="s">
        <v>38</v>
      </c>
      <c r="B11" s="61" t="s">
        <v>39</v>
      </c>
      <c r="C11" s="60" t="s">
        <v>40</v>
      </c>
      <c r="D11" s="81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</row>
    <row r="12" spans="1:50" s="64" customFormat="1" ht="20.25" x14ac:dyDescent="0.25">
      <c r="A12" s="60" t="s">
        <v>42</v>
      </c>
      <c r="B12" s="61" t="s">
        <v>43</v>
      </c>
      <c r="C12" s="60" t="s">
        <v>44</v>
      </c>
      <c r="D12" s="81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</row>
    <row r="13" spans="1:50" s="64" customFormat="1" ht="20.25" x14ac:dyDescent="0.25">
      <c r="A13" s="60" t="s">
        <v>45</v>
      </c>
      <c r="B13" s="61" t="s">
        <v>46</v>
      </c>
      <c r="C13" s="60" t="s">
        <v>47</v>
      </c>
      <c r="D13" s="81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</row>
    <row r="14" spans="1:50" s="64" customFormat="1" ht="20.25" x14ac:dyDescent="0.25">
      <c r="A14" s="60" t="s">
        <v>48</v>
      </c>
      <c r="B14" s="61" t="s">
        <v>49</v>
      </c>
      <c r="C14" s="60" t="s">
        <v>50</v>
      </c>
      <c r="D14" s="81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</row>
    <row r="15" spans="1:50" s="64" customFormat="1" ht="20.25" x14ac:dyDescent="0.25">
      <c r="A15" s="60" t="s">
        <v>51</v>
      </c>
      <c r="B15" s="61" t="s">
        <v>52</v>
      </c>
      <c r="C15" s="60" t="s">
        <v>53</v>
      </c>
      <c r="D15" s="81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</row>
    <row r="16" spans="1:50" s="59" customFormat="1" ht="40.5" x14ac:dyDescent="0.25">
      <c r="A16" s="55"/>
      <c r="B16" s="56" t="s">
        <v>54</v>
      </c>
      <c r="C16" s="55" t="s">
        <v>55</v>
      </c>
      <c r="D16" s="80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</row>
    <row r="17" spans="1:50" s="64" customFormat="1" ht="20.25" x14ac:dyDescent="0.25">
      <c r="A17" s="60" t="s">
        <v>56</v>
      </c>
      <c r="B17" s="61" t="s">
        <v>57</v>
      </c>
      <c r="C17" s="60" t="s">
        <v>58</v>
      </c>
      <c r="D17" s="81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</row>
    <row r="18" spans="1:50" s="64" customFormat="1" ht="20.25" x14ac:dyDescent="0.25">
      <c r="A18" s="60" t="s">
        <v>59</v>
      </c>
      <c r="B18" s="61" t="s">
        <v>60</v>
      </c>
      <c r="C18" s="60" t="s">
        <v>61</v>
      </c>
      <c r="D18" s="81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</row>
    <row r="19" spans="1:50" s="64" customFormat="1" ht="20.25" x14ac:dyDescent="0.25">
      <c r="A19" s="60" t="s">
        <v>62</v>
      </c>
      <c r="B19" s="61" t="s">
        <v>63</v>
      </c>
      <c r="C19" s="60" t="s">
        <v>64</v>
      </c>
      <c r="D19" s="81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</row>
    <row r="20" spans="1:50" s="79" customFormat="1" ht="20.25" x14ac:dyDescent="0.25">
      <c r="A20" s="74">
        <v>2</v>
      </c>
      <c r="B20" s="75" t="s">
        <v>65</v>
      </c>
      <c r="C20" s="74" t="s">
        <v>66</v>
      </c>
      <c r="D20" s="76">
        <v>57.14</v>
      </c>
      <c r="E20" s="77">
        <v>1.32</v>
      </c>
      <c r="F20" s="77">
        <v>1.6600000000000001</v>
      </c>
      <c r="G20" s="77">
        <v>0.35</v>
      </c>
      <c r="H20" s="77">
        <v>0.47</v>
      </c>
      <c r="I20" s="77">
        <v>1.19</v>
      </c>
      <c r="J20" s="77">
        <v>0.55000000000000004</v>
      </c>
      <c r="K20" s="77">
        <v>11.26</v>
      </c>
      <c r="L20" s="77">
        <v>3.54</v>
      </c>
      <c r="M20" s="77">
        <v>0.44</v>
      </c>
      <c r="N20" s="77">
        <v>19.690000000000001</v>
      </c>
      <c r="O20" s="77">
        <v>0.95</v>
      </c>
      <c r="P20" s="77">
        <v>2.61</v>
      </c>
      <c r="Q20" s="77">
        <v>1.78</v>
      </c>
      <c r="R20" s="77">
        <v>10.69</v>
      </c>
      <c r="S20" s="77">
        <v>0.64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</row>
    <row r="21" spans="1:50" s="59" customFormat="1" ht="20.25" x14ac:dyDescent="0.25">
      <c r="A21" s="55"/>
      <c r="B21" s="56" t="s">
        <v>32</v>
      </c>
      <c r="C21" s="55"/>
      <c r="D21" s="80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</row>
    <row r="22" spans="1:50" s="64" customFormat="1" ht="20.25" x14ac:dyDescent="0.25">
      <c r="A22" s="60" t="s">
        <v>67</v>
      </c>
      <c r="B22" s="61" t="s">
        <v>68</v>
      </c>
      <c r="C22" s="60" t="s">
        <v>69</v>
      </c>
      <c r="D22" s="81">
        <v>0.1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0.1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</row>
    <row r="23" spans="1:50" s="64" customFormat="1" ht="20.25" x14ac:dyDescent="0.25">
      <c r="A23" s="60" t="s">
        <v>70</v>
      </c>
      <c r="B23" s="61" t="s">
        <v>71</v>
      </c>
      <c r="C23" s="60" t="s">
        <v>72</v>
      </c>
      <c r="D23" s="81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50" s="64" customFormat="1" ht="20.25" x14ac:dyDescent="0.25">
      <c r="A24" s="60" t="s">
        <v>73</v>
      </c>
      <c r="B24" s="61" t="s">
        <v>74</v>
      </c>
      <c r="C24" s="60" t="s">
        <v>75</v>
      </c>
      <c r="D24" s="81">
        <v>0.02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0.02</v>
      </c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0" s="64" customFormat="1" ht="20.25" x14ac:dyDescent="0.25">
      <c r="A25" s="60" t="s">
        <v>76</v>
      </c>
      <c r="B25" s="61" t="s">
        <v>77</v>
      </c>
      <c r="C25" s="60" t="s">
        <v>78</v>
      </c>
      <c r="D25" s="81">
        <v>0.59000000000000008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0.03</v>
      </c>
      <c r="M25" s="62">
        <v>0</v>
      </c>
      <c r="N25" s="62">
        <v>0</v>
      </c>
      <c r="O25" s="62">
        <v>0</v>
      </c>
      <c r="P25" s="62">
        <v>0.4</v>
      </c>
      <c r="Q25" s="62">
        <v>0</v>
      </c>
      <c r="R25" s="62">
        <v>0</v>
      </c>
      <c r="S25" s="62">
        <v>0.16</v>
      </c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0" s="64" customFormat="1" ht="20.25" x14ac:dyDescent="0.25">
      <c r="A26" s="60" t="s">
        <v>79</v>
      </c>
      <c r="B26" s="61" t="s">
        <v>80</v>
      </c>
      <c r="C26" s="60" t="s">
        <v>81</v>
      </c>
      <c r="D26" s="81">
        <v>21.45</v>
      </c>
      <c r="E26" s="62">
        <v>0.02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4.2699999999999996</v>
      </c>
      <c r="L26" s="62">
        <v>0.43</v>
      </c>
      <c r="M26" s="62">
        <v>0</v>
      </c>
      <c r="N26" s="62">
        <v>8.34</v>
      </c>
      <c r="O26" s="62">
        <v>0</v>
      </c>
      <c r="P26" s="62">
        <v>0.28000000000000003</v>
      </c>
      <c r="Q26" s="62">
        <v>0.39</v>
      </c>
      <c r="R26" s="62">
        <v>7.46</v>
      </c>
      <c r="S26" s="62">
        <v>0.26</v>
      </c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0" s="64" customFormat="1" ht="20.25" x14ac:dyDescent="0.25">
      <c r="A27" s="60" t="s">
        <v>82</v>
      </c>
      <c r="B27" s="61" t="s">
        <v>83</v>
      </c>
      <c r="C27" s="60" t="s">
        <v>84</v>
      </c>
      <c r="D27" s="81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50" s="64" customFormat="1" ht="20.25" x14ac:dyDescent="0.25">
      <c r="A28" s="60" t="s">
        <v>85</v>
      </c>
      <c r="B28" s="61" t="s">
        <v>86</v>
      </c>
      <c r="C28" s="60" t="s">
        <v>87</v>
      </c>
      <c r="D28" s="81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50" s="64" customFormat="1" ht="20.25" x14ac:dyDescent="0.25">
      <c r="A29" s="60" t="s">
        <v>88</v>
      </c>
      <c r="B29" s="61" t="s">
        <v>89</v>
      </c>
      <c r="C29" s="60" t="s">
        <v>90</v>
      </c>
      <c r="D29" s="81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  <row r="30" spans="1:50" s="64" customFormat="1" ht="40.5" x14ac:dyDescent="0.25">
      <c r="A30" s="60" t="s">
        <v>91</v>
      </c>
      <c r="B30" s="61" t="s">
        <v>92</v>
      </c>
      <c r="C30" s="60" t="s">
        <v>93</v>
      </c>
      <c r="D30" s="81">
        <v>11.930000000000001</v>
      </c>
      <c r="E30" s="62">
        <v>0.18</v>
      </c>
      <c r="F30" s="62">
        <v>1.49</v>
      </c>
      <c r="G30" s="62">
        <v>0.19</v>
      </c>
      <c r="H30" s="62">
        <v>0.15</v>
      </c>
      <c r="I30" s="62">
        <v>0.74</v>
      </c>
      <c r="J30" s="62">
        <v>0.24</v>
      </c>
      <c r="K30" s="62">
        <v>1.78</v>
      </c>
      <c r="L30" s="62">
        <v>0.44</v>
      </c>
      <c r="M30" s="62">
        <v>0.19</v>
      </c>
      <c r="N30" s="62">
        <v>4.16</v>
      </c>
      <c r="O30" s="62">
        <v>0.53</v>
      </c>
      <c r="P30" s="62">
        <v>0.74</v>
      </c>
      <c r="Q30" s="62">
        <v>0.01</v>
      </c>
      <c r="R30" s="62">
        <v>0.89</v>
      </c>
      <c r="S30" s="62">
        <v>0.2</v>
      </c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</row>
    <row r="31" spans="1:50" s="59" customFormat="1" ht="20.25" x14ac:dyDescent="0.25">
      <c r="A31" s="55"/>
      <c r="B31" s="56" t="s">
        <v>32</v>
      </c>
      <c r="C31" s="55"/>
      <c r="D31" s="80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</row>
    <row r="32" spans="1:50" s="64" customFormat="1" ht="20.25" x14ac:dyDescent="0.25">
      <c r="A32" s="60" t="s">
        <v>94</v>
      </c>
      <c r="B32" s="61" t="s">
        <v>95</v>
      </c>
      <c r="C32" s="60" t="s">
        <v>96</v>
      </c>
      <c r="D32" s="81">
        <v>8.02</v>
      </c>
      <c r="E32" s="62">
        <v>0.18</v>
      </c>
      <c r="F32" s="62">
        <v>0.89999999999999991</v>
      </c>
      <c r="G32" s="62">
        <v>0</v>
      </c>
      <c r="H32" s="62">
        <v>0.15000000000000002</v>
      </c>
      <c r="I32" s="62">
        <v>0.57999999999999996</v>
      </c>
      <c r="J32" s="62">
        <v>0</v>
      </c>
      <c r="K32" s="62">
        <v>1.2</v>
      </c>
      <c r="L32" s="62">
        <v>0.43999999999999995</v>
      </c>
      <c r="M32" s="62">
        <v>0.09</v>
      </c>
      <c r="N32" s="62">
        <v>4.05</v>
      </c>
      <c r="O32" s="62">
        <v>0.08</v>
      </c>
      <c r="P32" s="62">
        <v>0.3</v>
      </c>
      <c r="Q32" s="62">
        <v>0</v>
      </c>
      <c r="R32" s="62">
        <v>0.05</v>
      </c>
      <c r="S32" s="62">
        <v>0</v>
      </c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</row>
    <row r="33" spans="1:50" s="64" customFormat="1" ht="20.25" x14ac:dyDescent="0.25">
      <c r="A33" s="60" t="s">
        <v>94</v>
      </c>
      <c r="B33" s="61" t="s">
        <v>97</v>
      </c>
      <c r="C33" s="60" t="s">
        <v>98</v>
      </c>
      <c r="D33" s="81">
        <v>0.32999999999999996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0.08</v>
      </c>
      <c r="O33" s="62">
        <v>0.15</v>
      </c>
      <c r="P33" s="62">
        <v>0</v>
      </c>
      <c r="Q33" s="62">
        <v>0</v>
      </c>
      <c r="R33" s="62">
        <v>0</v>
      </c>
      <c r="S33" s="62">
        <v>0.1</v>
      </c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</row>
    <row r="34" spans="1:50" s="64" customFormat="1" ht="20.25" x14ac:dyDescent="0.25">
      <c r="A34" s="60" t="s">
        <v>94</v>
      </c>
      <c r="B34" s="61" t="s">
        <v>99</v>
      </c>
      <c r="C34" s="60" t="s">
        <v>100</v>
      </c>
      <c r="D34" s="81">
        <v>0.13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0.13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</row>
    <row r="35" spans="1:50" s="64" customFormat="1" ht="20.25" x14ac:dyDescent="0.25">
      <c r="A35" s="60" t="s">
        <v>94</v>
      </c>
      <c r="B35" s="61" t="s">
        <v>101</v>
      </c>
      <c r="C35" s="60" t="s">
        <v>102</v>
      </c>
      <c r="D35" s="81">
        <v>0.15</v>
      </c>
      <c r="E35" s="62">
        <v>0</v>
      </c>
      <c r="F35" s="62">
        <v>0</v>
      </c>
      <c r="G35" s="62">
        <v>0.12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0.03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</row>
    <row r="36" spans="1:50" s="64" customFormat="1" ht="20.25" x14ac:dyDescent="0.25">
      <c r="A36" s="60" t="s">
        <v>94</v>
      </c>
      <c r="B36" s="61" t="s">
        <v>103</v>
      </c>
      <c r="C36" s="60" t="s">
        <v>104</v>
      </c>
      <c r="D36" s="81">
        <v>0.87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0.14000000000000001</v>
      </c>
      <c r="K36" s="62">
        <v>0.15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0.57999999999999996</v>
      </c>
      <c r="S36" s="62">
        <v>0</v>
      </c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</row>
    <row r="37" spans="1:50" s="64" customFormat="1" ht="20.25" x14ac:dyDescent="0.25">
      <c r="A37" s="60" t="s">
        <v>94</v>
      </c>
      <c r="B37" s="61" t="s">
        <v>105</v>
      </c>
      <c r="C37" s="60" t="s">
        <v>106</v>
      </c>
      <c r="D37" s="81">
        <v>0.4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0.13999999999999999</v>
      </c>
      <c r="Q37" s="62">
        <v>0</v>
      </c>
      <c r="R37" s="62">
        <v>0.26</v>
      </c>
      <c r="S37" s="62">
        <v>0</v>
      </c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</row>
    <row r="38" spans="1:50" s="64" customFormat="1" ht="20.25" x14ac:dyDescent="0.25">
      <c r="A38" s="60" t="s">
        <v>94</v>
      </c>
      <c r="B38" s="61" t="s">
        <v>107</v>
      </c>
      <c r="C38" s="60" t="s">
        <v>108</v>
      </c>
      <c r="D38" s="81">
        <v>9.9999999999999992E-2</v>
      </c>
      <c r="E38" s="62">
        <v>0</v>
      </c>
      <c r="F38" s="62">
        <v>0.09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0.01</v>
      </c>
      <c r="R38" s="62">
        <v>0</v>
      </c>
      <c r="S38" s="62">
        <v>0</v>
      </c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</row>
    <row r="39" spans="1:50" s="64" customFormat="1" ht="20.25" x14ac:dyDescent="0.25">
      <c r="A39" s="60" t="s">
        <v>94</v>
      </c>
      <c r="B39" s="61" t="s">
        <v>109</v>
      </c>
      <c r="C39" s="60" t="s">
        <v>110</v>
      </c>
      <c r="D39" s="81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</row>
    <row r="40" spans="1:50" s="64" customFormat="1" ht="20.25" x14ac:dyDescent="0.25">
      <c r="A40" s="60" t="s">
        <v>94</v>
      </c>
      <c r="B40" s="61" t="s">
        <v>111</v>
      </c>
      <c r="C40" s="60" t="s">
        <v>112</v>
      </c>
      <c r="D40" s="81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</row>
    <row r="41" spans="1:50" s="64" customFormat="1" ht="20.25" x14ac:dyDescent="0.25">
      <c r="A41" s="60" t="s">
        <v>94</v>
      </c>
      <c r="B41" s="61" t="s">
        <v>113</v>
      </c>
      <c r="C41" s="60" t="s">
        <v>114</v>
      </c>
      <c r="D41" s="81">
        <v>1.9300000000000004</v>
      </c>
      <c r="E41" s="62">
        <v>0</v>
      </c>
      <c r="F41" s="62">
        <v>0.5</v>
      </c>
      <c r="G41" s="62">
        <v>7.0000000000000007E-2</v>
      </c>
      <c r="H41" s="62">
        <v>0</v>
      </c>
      <c r="I41" s="62">
        <v>0.16</v>
      </c>
      <c r="J41" s="62">
        <v>0.1</v>
      </c>
      <c r="K41" s="62">
        <v>0.3</v>
      </c>
      <c r="L41" s="62">
        <v>0</v>
      </c>
      <c r="M41" s="62">
        <v>0.1</v>
      </c>
      <c r="N41" s="62">
        <v>0</v>
      </c>
      <c r="O41" s="62">
        <v>0.3</v>
      </c>
      <c r="P41" s="62">
        <v>0.3</v>
      </c>
      <c r="Q41" s="62">
        <v>0</v>
      </c>
      <c r="R41" s="62">
        <v>0</v>
      </c>
      <c r="S41" s="62">
        <v>0.1</v>
      </c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</row>
    <row r="42" spans="1:50" s="64" customFormat="1" ht="20.25" x14ac:dyDescent="0.25">
      <c r="A42" s="60" t="s">
        <v>94</v>
      </c>
      <c r="B42" s="61" t="s">
        <v>115</v>
      </c>
      <c r="C42" s="60" t="s">
        <v>116</v>
      </c>
      <c r="D42" s="81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</row>
    <row r="43" spans="1:50" s="64" customFormat="1" ht="20.25" x14ac:dyDescent="0.25">
      <c r="A43" s="60" t="s">
        <v>94</v>
      </c>
      <c r="B43" s="61" t="s">
        <v>117</v>
      </c>
      <c r="C43" s="60" t="s">
        <v>118</v>
      </c>
      <c r="D43" s="81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</row>
    <row r="44" spans="1:50" s="64" customFormat="1" ht="20.25" x14ac:dyDescent="0.25">
      <c r="A44" s="60" t="s">
        <v>94</v>
      </c>
      <c r="B44" s="61" t="s">
        <v>119</v>
      </c>
      <c r="C44" s="60" t="s">
        <v>120</v>
      </c>
      <c r="D44" s="81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</row>
    <row r="45" spans="1:50" s="64" customFormat="1" ht="20.25" x14ac:dyDescent="0.25">
      <c r="A45" s="60" t="s">
        <v>94</v>
      </c>
      <c r="B45" s="61" t="s">
        <v>121</v>
      </c>
      <c r="C45" s="60" t="s">
        <v>122</v>
      </c>
      <c r="D45" s="81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</row>
    <row r="46" spans="1:50" s="64" customFormat="1" ht="20.25" x14ac:dyDescent="0.25">
      <c r="A46" s="60" t="s">
        <v>94</v>
      </c>
      <c r="B46" s="61" t="s">
        <v>123</v>
      </c>
      <c r="C46" s="60" t="s">
        <v>124</v>
      </c>
      <c r="D46" s="81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</row>
    <row r="47" spans="1:50" s="64" customFormat="1" ht="20.25" x14ac:dyDescent="0.25">
      <c r="A47" s="60" t="s">
        <v>94</v>
      </c>
      <c r="B47" s="61" t="s">
        <v>125</v>
      </c>
      <c r="C47" s="60" t="s">
        <v>126</v>
      </c>
      <c r="D47" s="81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</row>
    <row r="48" spans="1:50" s="64" customFormat="1" ht="20.25" x14ac:dyDescent="0.25">
      <c r="A48" s="60" t="s">
        <v>127</v>
      </c>
      <c r="B48" s="61" t="s">
        <v>128</v>
      </c>
      <c r="C48" s="60" t="s">
        <v>129</v>
      </c>
      <c r="D48" s="81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</row>
    <row r="49" spans="1:50" s="64" customFormat="1" ht="20.25" x14ac:dyDescent="0.25">
      <c r="A49" s="60" t="s">
        <v>130</v>
      </c>
      <c r="B49" s="61" t="s">
        <v>131</v>
      </c>
      <c r="C49" s="60" t="s">
        <v>132</v>
      </c>
      <c r="D49" s="81">
        <v>0.89</v>
      </c>
      <c r="E49" s="62">
        <v>0</v>
      </c>
      <c r="F49" s="62">
        <v>0.01</v>
      </c>
      <c r="G49" s="62">
        <v>0</v>
      </c>
      <c r="H49" s="62">
        <v>0</v>
      </c>
      <c r="I49" s="62">
        <v>0</v>
      </c>
      <c r="J49" s="62">
        <v>0.2</v>
      </c>
      <c r="K49" s="62">
        <v>0.05</v>
      </c>
      <c r="L49" s="62">
        <v>0</v>
      </c>
      <c r="M49" s="62">
        <v>0</v>
      </c>
      <c r="N49" s="62">
        <v>0</v>
      </c>
      <c r="O49" s="62">
        <v>0</v>
      </c>
      <c r="P49" s="62">
        <v>0.27</v>
      </c>
      <c r="Q49" s="62">
        <v>0</v>
      </c>
      <c r="R49" s="62">
        <v>0.36</v>
      </c>
      <c r="S49" s="62">
        <v>0</v>
      </c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</row>
    <row r="50" spans="1:50" s="64" customFormat="1" ht="20.25" x14ac:dyDescent="0.25">
      <c r="A50" s="60" t="s">
        <v>133</v>
      </c>
      <c r="B50" s="61" t="s">
        <v>134</v>
      </c>
      <c r="C50" s="60" t="s">
        <v>135</v>
      </c>
      <c r="D50" s="81">
        <v>3.55</v>
      </c>
      <c r="E50" s="62">
        <v>0</v>
      </c>
      <c r="F50" s="62">
        <v>0</v>
      </c>
      <c r="G50" s="62">
        <v>0.11</v>
      </c>
      <c r="H50" s="62">
        <v>0.15000000000000002</v>
      </c>
      <c r="I50" s="62">
        <v>0</v>
      </c>
      <c r="J50" s="62">
        <v>0</v>
      </c>
      <c r="K50" s="62">
        <v>2</v>
      </c>
      <c r="L50" s="62">
        <v>0.30000000000000004</v>
      </c>
      <c r="M50" s="62">
        <v>0</v>
      </c>
      <c r="N50" s="62">
        <v>0.73</v>
      </c>
      <c r="O50" s="62">
        <v>0</v>
      </c>
      <c r="P50" s="62">
        <v>0.12000000000000001</v>
      </c>
      <c r="Q50" s="62">
        <v>0</v>
      </c>
      <c r="R50" s="62">
        <v>0.14000000000000001</v>
      </c>
      <c r="S50" s="62">
        <v>0</v>
      </c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</row>
    <row r="51" spans="1:50" s="64" customFormat="1" ht="20.25" x14ac:dyDescent="0.25">
      <c r="A51" s="60" t="s">
        <v>136</v>
      </c>
      <c r="B51" s="61" t="s">
        <v>137</v>
      </c>
      <c r="C51" s="60" t="s">
        <v>138</v>
      </c>
      <c r="D51" s="81">
        <v>10.759999999999998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6.419999999999999</v>
      </c>
      <c r="O51" s="62">
        <v>0.42000000000000004</v>
      </c>
      <c r="P51" s="62">
        <v>0.7</v>
      </c>
      <c r="Q51" s="62">
        <v>1.38</v>
      </c>
      <c r="R51" s="62">
        <v>1.84</v>
      </c>
      <c r="S51" s="62">
        <v>0</v>
      </c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</row>
    <row r="52" spans="1:50" s="64" customFormat="1" ht="20.25" x14ac:dyDescent="0.25">
      <c r="A52" s="60" t="s">
        <v>139</v>
      </c>
      <c r="B52" s="61" t="s">
        <v>140</v>
      </c>
      <c r="C52" s="60" t="s">
        <v>141</v>
      </c>
      <c r="D52" s="81">
        <v>7.669999999999999</v>
      </c>
      <c r="E52" s="62">
        <v>1.1200000000000001</v>
      </c>
      <c r="F52" s="62">
        <v>0.16000000000000003</v>
      </c>
      <c r="G52" s="62">
        <v>0.05</v>
      </c>
      <c r="H52" s="62">
        <v>0.17</v>
      </c>
      <c r="I52" s="62">
        <v>0.45</v>
      </c>
      <c r="J52" s="62">
        <v>0.11000000000000001</v>
      </c>
      <c r="K52" s="62">
        <v>3.0599999999999992</v>
      </c>
      <c r="L52" s="62">
        <v>2.2999999999999998</v>
      </c>
      <c r="M52" s="62">
        <v>0.25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</row>
    <row r="53" spans="1:50" s="64" customFormat="1" ht="20.25" x14ac:dyDescent="0.25">
      <c r="A53" s="60" t="s">
        <v>142</v>
      </c>
      <c r="B53" s="61" t="s">
        <v>143</v>
      </c>
      <c r="C53" s="60" t="s">
        <v>144</v>
      </c>
      <c r="D53" s="81">
        <v>0.18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0.04</v>
      </c>
      <c r="M53" s="62">
        <v>0</v>
      </c>
      <c r="N53" s="62">
        <v>0.04</v>
      </c>
      <c r="O53" s="62">
        <v>0</v>
      </c>
      <c r="P53" s="62">
        <v>0.1</v>
      </c>
      <c r="Q53" s="62">
        <v>0</v>
      </c>
      <c r="R53" s="62">
        <v>0</v>
      </c>
      <c r="S53" s="62">
        <v>0</v>
      </c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</row>
    <row r="54" spans="1:50" s="64" customFormat="1" ht="20.25" x14ac:dyDescent="0.25">
      <c r="A54" s="60" t="s">
        <v>145</v>
      </c>
      <c r="B54" s="61" t="s">
        <v>146</v>
      </c>
      <c r="C54" s="60" t="s">
        <v>147</v>
      </c>
      <c r="D54" s="81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</row>
    <row r="55" spans="1:50" s="64" customFormat="1" ht="20.25" x14ac:dyDescent="0.25">
      <c r="A55" s="60" t="s">
        <v>148</v>
      </c>
      <c r="B55" s="61" t="s">
        <v>149</v>
      </c>
      <c r="C55" s="60" t="s">
        <v>150</v>
      </c>
      <c r="D55" s="81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</row>
    <row r="56" spans="1:50" s="64" customFormat="1" ht="20.25" x14ac:dyDescent="0.25">
      <c r="A56" s="60" t="s">
        <v>151</v>
      </c>
      <c r="B56" s="61" t="s">
        <v>152</v>
      </c>
      <c r="C56" s="60" t="s">
        <v>153</v>
      </c>
      <c r="D56" s="81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</row>
    <row r="57" spans="1:50" s="64" customFormat="1" ht="20.25" x14ac:dyDescent="0.25">
      <c r="A57" s="60" t="s">
        <v>154</v>
      </c>
      <c r="B57" s="61" t="s">
        <v>155</v>
      </c>
      <c r="C57" s="60" t="s">
        <v>156</v>
      </c>
      <c r="D57" s="81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</row>
    <row r="58" spans="1:50" s="64" customFormat="1" ht="20.25" x14ac:dyDescent="0.25">
      <c r="A58" s="60" t="s">
        <v>157</v>
      </c>
      <c r="B58" s="61" t="s">
        <v>158</v>
      </c>
      <c r="C58" s="60" t="s">
        <v>159</v>
      </c>
      <c r="D58" s="81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</row>
    <row r="59" spans="1:50" s="64" customFormat="1" ht="20.25" x14ac:dyDescent="0.25">
      <c r="A59" s="82" t="s">
        <v>160</v>
      </c>
      <c r="B59" s="83" t="s">
        <v>161</v>
      </c>
      <c r="C59" s="82" t="s">
        <v>162</v>
      </c>
      <c r="D59" s="84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</row>
  </sheetData>
  <mergeCells count="6">
    <mergeCell ref="A2:S2"/>
    <mergeCell ref="A4:A5"/>
    <mergeCell ref="B4:B5"/>
    <mergeCell ref="C4:C5"/>
    <mergeCell ref="D4:D5"/>
    <mergeCell ref="E4:S4"/>
  </mergeCells>
  <conditionalFormatting sqref="D7:CA59">
    <cfRule type="cellIs" dxfId="17" priority="1" operator="lessThan">
      <formula>0</formula>
    </cfRule>
  </conditionalFormatting>
  <printOptions horizontalCentered="1"/>
  <pageMargins left="0.52" right="0.31496062992126" top="0.55118110236220497" bottom="0.55118110236220497" header="0.31496062992126" footer="0.31496062992126"/>
  <pageSetup paperSize="8" scale="5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BD34"/>
  <sheetViews>
    <sheetView showGridLines="0" zoomScale="55" zoomScaleNormal="55" workbookViewId="0">
      <pane xSplit="3" ySplit="6" topLeftCell="D7" activePane="bottomRight" state="frozen"/>
      <selection activeCell="Y37" sqref="Y37"/>
      <selection pane="topRight" activeCell="Y37" sqref="Y37"/>
      <selection pane="bottomLeft" activeCell="Y37" sqref="Y37"/>
      <selection pane="bottomRight" activeCell="E1" sqref="E1:S1048576"/>
    </sheetView>
  </sheetViews>
  <sheetFormatPr defaultColWidth="9.140625" defaultRowHeight="18.75" x14ac:dyDescent="0.25"/>
  <cols>
    <col min="1" max="1" width="9.140625" style="2" customWidth="1"/>
    <col min="2" max="2" width="62.140625" style="2" customWidth="1"/>
    <col min="3" max="3" width="19.28515625" style="2" customWidth="1"/>
    <col min="4" max="4" width="23.140625" style="2" customWidth="1"/>
    <col min="5" max="19" width="16.140625" style="2" customWidth="1"/>
    <col min="20" max="43" width="14.28515625" style="2" customWidth="1"/>
    <col min="44" max="61" width="30.7109375" style="2" customWidth="1"/>
    <col min="62" max="69" width="30.42578125" style="2" customWidth="1"/>
    <col min="70" max="70" width="9.140625" style="2" customWidth="1"/>
    <col min="71" max="16384" width="9.140625" style="2"/>
  </cols>
  <sheetData>
    <row r="2" spans="1:56" s="4" customFormat="1" ht="94.5" customHeight="1" x14ac:dyDescent="0.25">
      <c r="A2" s="86" t="s">
        <v>234</v>
      </c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56" s="5" customFormat="1" ht="24" customHeight="1" x14ac:dyDescent="0.25">
      <c r="S3" s="5" t="s">
        <v>0</v>
      </c>
    </row>
    <row r="4" spans="1:56" s="1" customFormat="1" ht="20.25" x14ac:dyDescent="0.25">
      <c r="A4" s="89" t="s">
        <v>1</v>
      </c>
      <c r="B4" s="89" t="s">
        <v>2</v>
      </c>
      <c r="C4" s="89" t="s">
        <v>3</v>
      </c>
      <c r="D4" s="90" t="s">
        <v>6</v>
      </c>
      <c r="E4" s="91" t="s">
        <v>7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56" s="49" customFormat="1" ht="81" x14ac:dyDescent="0.25">
      <c r="A5" s="89"/>
      <c r="B5" s="89"/>
      <c r="C5" s="89"/>
      <c r="D5" s="9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</row>
    <row r="6" spans="1:56" s="50" customFormat="1" ht="21" customHeight="1" x14ac:dyDescent="0.25">
      <c r="A6" s="10">
        <v>-1</v>
      </c>
      <c r="B6" s="10">
        <v>-2</v>
      </c>
      <c r="C6" s="10">
        <v>-3</v>
      </c>
      <c r="D6" s="11" t="s">
        <v>195</v>
      </c>
      <c r="E6" s="10">
        <v>-5</v>
      </c>
      <c r="F6" s="11">
        <v>-6</v>
      </c>
      <c r="G6" s="11">
        <v>-7</v>
      </c>
      <c r="H6" s="11">
        <v>-8</v>
      </c>
      <c r="I6" s="11">
        <v>-9</v>
      </c>
      <c r="J6" s="11">
        <v>-10</v>
      </c>
      <c r="K6" s="11">
        <v>-11</v>
      </c>
      <c r="L6" s="11">
        <v>-12</v>
      </c>
      <c r="M6" s="11">
        <v>-13</v>
      </c>
      <c r="N6" s="11">
        <v>-14</v>
      </c>
      <c r="O6" s="11">
        <v>-15</v>
      </c>
      <c r="P6" s="11">
        <v>-16</v>
      </c>
      <c r="Q6" s="11">
        <v>-17</v>
      </c>
      <c r="R6" s="11">
        <v>-18</v>
      </c>
      <c r="S6" s="11">
        <v>-19</v>
      </c>
    </row>
    <row r="7" spans="1:56" s="1" customFormat="1" ht="35.1" customHeight="1" x14ac:dyDescent="0.25">
      <c r="A7" s="51">
        <v>1</v>
      </c>
      <c r="B7" s="52" t="s">
        <v>196</v>
      </c>
      <c r="C7" s="51" t="s">
        <v>197</v>
      </c>
      <c r="D7" s="53">
        <v>2293.67</v>
      </c>
      <c r="E7" s="53">
        <v>217.77</v>
      </c>
      <c r="F7" s="53">
        <v>171.44</v>
      </c>
      <c r="G7" s="53">
        <v>0.04</v>
      </c>
      <c r="H7" s="53">
        <v>105.19</v>
      </c>
      <c r="I7" s="53">
        <v>173.62</v>
      </c>
      <c r="J7" s="53">
        <v>79.150000000000006</v>
      </c>
      <c r="K7" s="53">
        <v>18.59</v>
      </c>
      <c r="L7" s="53">
        <v>77.11</v>
      </c>
      <c r="M7" s="53">
        <v>66.39</v>
      </c>
      <c r="N7" s="53">
        <v>568.51</v>
      </c>
      <c r="O7" s="53">
        <v>107.66</v>
      </c>
      <c r="P7" s="53">
        <v>294.8</v>
      </c>
      <c r="Q7" s="53">
        <v>195.19</v>
      </c>
      <c r="R7" s="53">
        <v>69.77</v>
      </c>
      <c r="S7" s="53">
        <v>148.44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</row>
    <row r="8" spans="1:56" s="59" customFormat="1" ht="35.1" customHeight="1" x14ac:dyDescent="0.25">
      <c r="A8" s="55"/>
      <c r="B8" s="56" t="s">
        <v>32</v>
      </c>
      <c r="C8" s="55"/>
      <c r="D8" s="57">
        <v>0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</row>
    <row r="9" spans="1:56" s="64" customFormat="1" ht="35.1" customHeight="1" x14ac:dyDescent="0.25">
      <c r="A9" s="60" t="s">
        <v>33</v>
      </c>
      <c r="B9" s="61" t="s">
        <v>34</v>
      </c>
      <c r="C9" s="60" t="s">
        <v>198</v>
      </c>
      <c r="D9" s="62">
        <v>506.40000000000003</v>
      </c>
      <c r="E9" s="62">
        <v>65.3</v>
      </c>
      <c r="F9" s="62">
        <v>86.11</v>
      </c>
      <c r="G9" s="62">
        <v>0</v>
      </c>
      <c r="H9" s="62">
        <v>58.32</v>
      </c>
      <c r="I9" s="62">
        <v>0.74</v>
      </c>
      <c r="J9" s="62">
        <v>59.84</v>
      </c>
      <c r="K9" s="62">
        <v>0</v>
      </c>
      <c r="L9" s="62">
        <v>37.01</v>
      </c>
      <c r="M9" s="62">
        <v>32.020000000000003</v>
      </c>
      <c r="N9" s="62">
        <v>0</v>
      </c>
      <c r="O9" s="62">
        <v>78.88</v>
      </c>
      <c r="P9" s="62">
        <v>64.91</v>
      </c>
      <c r="Q9" s="62">
        <v>23.04</v>
      </c>
      <c r="R9" s="62">
        <v>0</v>
      </c>
      <c r="S9" s="62">
        <v>0.23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</row>
    <row r="10" spans="1:56" s="59" customFormat="1" ht="35.1" customHeight="1" x14ac:dyDescent="0.25">
      <c r="A10" s="55"/>
      <c r="B10" s="56" t="s">
        <v>36</v>
      </c>
      <c r="C10" s="55" t="s">
        <v>199</v>
      </c>
      <c r="D10" s="57">
        <v>468.96</v>
      </c>
      <c r="E10" s="57">
        <v>65.3</v>
      </c>
      <c r="F10" s="57">
        <v>86.11</v>
      </c>
      <c r="G10" s="57">
        <v>0</v>
      </c>
      <c r="H10" s="57">
        <v>58.32</v>
      </c>
      <c r="I10" s="57">
        <v>0</v>
      </c>
      <c r="J10" s="57">
        <v>59.84</v>
      </c>
      <c r="K10" s="57">
        <v>0</v>
      </c>
      <c r="L10" s="57">
        <v>0.54</v>
      </c>
      <c r="M10" s="57">
        <v>32.020000000000003</v>
      </c>
      <c r="N10" s="57">
        <v>0</v>
      </c>
      <c r="O10" s="57">
        <v>78.88</v>
      </c>
      <c r="P10" s="57">
        <v>64.91</v>
      </c>
      <c r="Q10" s="57">
        <v>23.04</v>
      </c>
      <c r="R10" s="57">
        <v>0</v>
      </c>
      <c r="S10" s="57">
        <v>0</v>
      </c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</row>
    <row r="11" spans="1:56" s="64" customFormat="1" ht="35.1" customHeight="1" x14ac:dyDescent="0.25">
      <c r="A11" s="60" t="s">
        <v>38</v>
      </c>
      <c r="B11" s="61" t="s">
        <v>39</v>
      </c>
      <c r="C11" s="60" t="s">
        <v>200</v>
      </c>
      <c r="D11" s="62">
        <v>161.47000000000003</v>
      </c>
      <c r="E11" s="62">
        <v>16.63</v>
      </c>
      <c r="F11" s="62">
        <v>13.9</v>
      </c>
      <c r="G11" s="62">
        <v>0.02</v>
      </c>
      <c r="H11" s="62">
        <v>2.82</v>
      </c>
      <c r="I11" s="62">
        <v>3.1</v>
      </c>
      <c r="J11" s="62">
        <v>0.98</v>
      </c>
      <c r="K11" s="62">
        <v>1.62</v>
      </c>
      <c r="L11" s="62">
        <v>7.65</v>
      </c>
      <c r="M11" s="62">
        <v>6.89</v>
      </c>
      <c r="N11" s="62">
        <v>65.86</v>
      </c>
      <c r="O11" s="62">
        <v>6.26</v>
      </c>
      <c r="P11" s="62">
        <v>13.54</v>
      </c>
      <c r="Q11" s="62">
        <v>13.74</v>
      </c>
      <c r="R11" s="62">
        <v>3.1</v>
      </c>
      <c r="S11" s="62">
        <v>5.36</v>
      </c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</row>
    <row r="12" spans="1:56" s="64" customFormat="1" ht="35.1" customHeight="1" x14ac:dyDescent="0.25">
      <c r="A12" s="60" t="s">
        <v>42</v>
      </c>
      <c r="B12" s="61" t="s">
        <v>43</v>
      </c>
      <c r="C12" s="60" t="s">
        <v>201</v>
      </c>
      <c r="D12" s="62">
        <v>200.1</v>
      </c>
      <c r="E12" s="62">
        <v>18.760000000000002</v>
      </c>
      <c r="F12" s="62">
        <v>17.47</v>
      </c>
      <c r="G12" s="62">
        <v>0.02</v>
      </c>
      <c r="H12" s="62">
        <v>2.6</v>
      </c>
      <c r="I12" s="62">
        <v>9.2100000000000009</v>
      </c>
      <c r="J12" s="62">
        <v>4.32</v>
      </c>
      <c r="K12" s="62">
        <v>8.33</v>
      </c>
      <c r="L12" s="62">
        <v>14.01</v>
      </c>
      <c r="M12" s="62">
        <v>0.48</v>
      </c>
      <c r="N12" s="62">
        <v>16.36</v>
      </c>
      <c r="O12" s="62">
        <v>3.41</v>
      </c>
      <c r="P12" s="62">
        <v>71.58</v>
      </c>
      <c r="Q12" s="62">
        <v>4.42</v>
      </c>
      <c r="R12" s="62">
        <v>0.82</v>
      </c>
      <c r="S12" s="62">
        <v>28.31</v>
      </c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</row>
    <row r="13" spans="1:56" s="64" customFormat="1" ht="35.1" customHeight="1" x14ac:dyDescent="0.25">
      <c r="A13" s="60" t="s">
        <v>45</v>
      </c>
      <c r="B13" s="61" t="s">
        <v>46</v>
      </c>
      <c r="C13" s="60" t="s">
        <v>202</v>
      </c>
      <c r="D13" s="62">
        <v>52.77</v>
      </c>
      <c r="E13" s="62">
        <v>0</v>
      </c>
      <c r="F13" s="62">
        <v>0</v>
      </c>
      <c r="G13" s="62">
        <v>0</v>
      </c>
      <c r="H13" s="62">
        <v>0.3</v>
      </c>
      <c r="I13" s="62">
        <v>6.78</v>
      </c>
      <c r="J13" s="62">
        <v>0</v>
      </c>
      <c r="K13" s="62">
        <v>2.25</v>
      </c>
      <c r="L13" s="62">
        <v>0</v>
      </c>
      <c r="M13" s="62">
        <v>0</v>
      </c>
      <c r="N13" s="62">
        <v>9.65</v>
      </c>
      <c r="O13" s="62">
        <v>0</v>
      </c>
      <c r="P13" s="62">
        <v>0.6</v>
      </c>
      <c r="Q13" s="62">
        <v>0</v>
      </c>
      <c r="R13" s="62">
        <v>2.19</v>
      </c>
      <c r="S13" s="62">
        <v>31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</row>
    <row r="14" spans="1:56" s="64" customFormat="1" ht="35.1" customHeight="1" x14ac:dyDescent="0.25">
      <c r="A14" s="60" t="s">
        <v>48</v>
      </c>
      <c r="B14" s="61" t="s">
        <v>49</v>
      </c>
      <c r="C14" s="60" t="s">
        <v>203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</row>
    <row r="15" spans="1:56" s="64" customFormat="1" ht="35.1" customHeight="1" x14ac:dyDescent="0.25">
      <c r="A15" s="60" t="s">
        <v>51</v>
      </c>
      <c r="B15" s="61" t="s">
        <v>52</v>
      </c>
      <c r="C15" s="60" t="s">
        <v>204</v>
      </c>
      <c r="D15" s="62">
        <v>1133.31</v>
      </c>
      <c r="E15" s="62">
        <v>102.67</v>
      </c>
      <c r="F15" s="62">
        <v>41.31</v>
      </c>
      <c r="G15" s="62">
        <v>0</v>
      </c>
      <c r="H15" s="62">
        <v>4.46</v>
      </c>
      <c r="I15" s="62">
        <v>153.47999999999999</v>
      </c>
      <c r="J15" s="62">
        <v>0</v>
      </c>
      <c r="K15" s="62">
        <v>6.39</v>
      </c>
      <c r="L15" s="62">
        <v>0</v>
      </c>
      <c r="M15" s="62">
        <v>0</v>
      </c>
      <c r="N15" s="62">
        <v>392.99</v>
      </c>
      <c r="O15" s="62">
        <v>0</v>
      </c>
      <c r="P15" s="62">
        <v>140.04</v>
      </c>
      <c r="Q15" s="62">
        <v>145.76</v>
      </c>
      <c r="R15" s="62">
        <v>63.26</v>
      </c>
      <c r="S15" s="62">
        <v>82.95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</row>
    <row r="16" spans="1:56" s="59" customFormat="1" ht="35.1" customHeight="1" x14ac:dyDescent="0.25">
      <c r="A16" s="55"/>
      <c r="B16" s="56" t="s">
        <v>54</v>
      </c>
      <c r="C16" s="55" t="s">
        <v>205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</row>
    <row r="17" spans="1:56" s="64" customFormat="1" ht="35.1" customHeight="1" x14ac:dyDescent="0.25">
      <c r="A17" s="60" t="s">
        <v>56</v>
      </c>
      <c r="B17" s="61" t="s">
        <v>57</v>
      </c>
      <c r="C17" s="60" t="s">
        <v>206</v>
      </c>
      <c r="D17" s="62">
        <v>237.22</v>
      </c>
      <c r="E17" s="62">
        <v>14.41</v>
      </c>
      <c r="F17" s="62">
        <v>10.25</v>
      </c>
      <c r="G17" s="62">
        <v>0</v>
      </c>
      <c r="H17" s="62">
        <v>36.69</v>
      </c>
      <c r="I17" s="62">
        <v>0.31</v>
      </c>
      <c r="J17" s="62">
        <v>14.01</v>
      </c>
      <c r="K17" s="62">
        <v>0</v>
      </c>
      <c r="L17" s="62">
        <v>18.440000000000001</v>
      </c>
      <c r="M17" s="62">
        <v>27</v>
      </c>
      <c r="N17" s="62">
        <v>83.65</v>
      </c>
      <c r="O17" s="62">
        <v>19.11</v>
      </c>
      <c r="P17" s="62">
        <v>4.13</v>
      </c>
      <c r="Q17" s="62">
        <v>8.23</v>
      </c>
      <c r="R17" s="62">
        <v>0.4</v>
      </c>
      <c r="S17" s="62">
        <v>0.59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</row>
    <row r="18" spans="1:56" s="64" customFormat="1" ht="35.1" customHeight="1" x14ac:dyDescent="0.25">
      <c r="A18" s="60" t="s">
        <v>59</v>
      </c>
      <c r="B18" s="61" t="s">
        <v>60</v>
      </c>
      <c r="C18" s="60" t="s">
        <v>207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</row>
    <row r="19" spans="1:56" s="64" customFormat="1" ht="35.1" customHeight="1" x14ac:dyDescent="0.25">
      <c r="A19" s="60" t="s">
        <v>62</v>
      </c>
      <c r="B19" s="61" t="s">
        <v>63</v>
      </c>
      <c r="C19" s="60" t="s">
        <v>208</v>
      </c>
      <c r="D19" s="62">
        <v>2.4</v>
      </c>
      <c r="E19" s="62">
        <v>0</v>
      </c>
      <c r="F19" s="62">
        <v>2.4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</row>
    <row r="20" spans="1:56" s="1" customFormat="1" ht="60" customHeight="1" x14ac:dyDescent="0.25">
      <c r="A20" s="51">
        <v>2</v>
      </c>
      <c r="B20" s="52" t="s">
        <v>209</v>
      </c>
      <c r="C20" s="51"/>
      <c r="D20" s="53">
        <v>0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</row>
    <row r="21" spans="1:56" s="59" customFormat="1" ht="35.1" customHeight="1" x14ac:dyDescent="0.25">
      <c r="A21" s="55"/>
      <c r="B21" s="56" t="s">
        <v>32</v>
      </c>
      <c r="C21" s="55"/>
      <c r="D21" s="57">
        <v>0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</row>
    <row r="22" spans="1:56" s="64" customFormat="1" ht="35.1" customHeight="1" x14ac:dyDescent="0.25">
      <c r="A22" s="60" t="s">
        <v>67</v>
      </c>
      <c r="B22" s="61" t="s">
        <v>210</v>
      </c>
      <c r="C22" s="60" t="s">
        <v>211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</row>
    <row r="23" spans="1:56" s="64" customFormat="1" ht="35.1" customHeight="1" x14ac:dyDescent="0.25">
      <c r="A23" s="60" t="s">
        <v>70</v>
      </c>
      <c r="B23" s="61" t="s">
        <v>212</v>
      </c>
      <c r="C23" s="60" t="s">
        <v>213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</row>
    <row r="24" spans="1:56" s="64" customFormat="1" ht="35.1" customHeight="1" x14ac:dyDescent="0.25">
      <c r="A24" s="60" t="s">
        <v>73</v>
      </c>
      <c r="B24" s="61" t="s">
        <v>214</v>
      </c>
      <c r="C24" s="60" t="s">
        <v>215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</row>
    <row r="25" spans="1:56" s="64" customFormat="1" ht="35.1" customHeight="1" x14ac:dyDescent="0.25">
      <c r="A25" s="60" t="s">
        <v>76</v>
      </c>
      <c r="B25" s="61" t="s">
        <v>216</v>
      </c>
      <c r="C25" s="60" t="s">
        <v>217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</row>
    <row r="26" spans="1:56" s="64" customFormat="1" ht="60" customHeight="1" x14ac:dyDescent="0.25">
      <c r="A26" s="60" t="s">
        <v>79</v>
      </c>
      <c r="B26" s="61" t="s">
        <v>218</v>
      </c>
      <c r="C26" s="60" t="s">
        <v>219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</row>
    <row r="27" spans="1:56" s="64" customFormat="1" ht="60" customHeight="1" x14ac:dyDescent="0.25">
      <c r="A27" s="60" t="s">
        <v>82</v>
      </c>
      <c r="B27" s="61" t="s">
        <v>220</v>
      </c>
      <c r="C27" s="60" t="s">
        <v>221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</row>
    <row r="28" spans="1:56" s="64" customFormat="1" ht="60" customHeight="1" x14ac:dyDescent="0.25">
      <c r="A28" s="60" t="s">
        <v>85</v>
      </c>
      <c r="B28" s="61" t="s">
        <v>222</v>
      </c>
      <c r="C28" s="60" t="s">
        <v>223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</row>
    <row r="29" spans="1:56" s="64" customFormat="1" ht="60" customHeight="1" x14ac:dyDescent="0.25">
      <c r="A29" s="60" t="s">
        <v>88</v>
      </c>
      <c r="B29" s="61" t="s">
        <v>224</v>
      </c>
      <c r="C29" s="60" t="s">
        <v>225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</row>
    <row r="30" spans="1:56" s="64" customFormat="1" ht="60" customHeight="1" x14ac:dyDescent="0.25">
      <c r="A30" s="60" t="s">
        <v>91</v>
      </c>
      <c r="B30" s="61" t="s">
        <v>226</v>
      </c>
      <c r="C30" s="60" t="s">
        <v>227</v>
      </c>
      <c r="D30" s="62">
        <v>177.67000000000002</v>
      </c>
      <c r="E30" s="62">
        <v>31.9</v>
      </c>
      <c r="F30" s="62">
        <v>21.77</v>
      </c>
      <c r="G30" s="62">
        <v>0</v>
      </c>
      <c r="H30" s="62">
        <v>0</v>
      </c>
      <c r="I30" s="62">
        <v>50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1</v>
      </c>
      <c r="Q30" s="62">
        <v>43</v>
      </c>
      <c r="R30" s="62">
        <v>0</v>
      </c>
      <c r="S30" s="62">
        <v>30</v>
      </c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</row>
    <row r="31" spans="1:56" s="59" customFormat="1" ht="35.1" customHeight="1" x14ac:dyDescent="0.25">
      <c r="A31" s="55"/>
      <c r="B31" s="56" t="s">
        <v>54</v>
      </c>
      <c r="C31" s="55" t="s">
        <v>228</v>
      </c>
      <c r="D31" s="57">
        <v>0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</row>
    <row r="32" spans="1:56" s="1" customFormat="1" ht="60" customHeight="1" x14ac:dyDescent="0.25">
      <c r="A32" s="65">
        <v>3</v>
      </c>
      <c r="B32" s="66" t="s">
        <v>229</v>
      </c>
      <c r="C32" s="65" t="s">
        <v>230</v>
      </c>
      <c r="D32" s="67">
        <v>193.12000000000003</v>
      </c>
      <c r="E32" s="67">
        <v>21.57</v>
      </c>
      <c r="F32" s="67">
        <v>16.850000000000001</v>
      </c>
      <c r="G32" s="67">
        <v>0.09</v>
      </c>
      <c r="H32" s="67">
        <v>12.81</v>
      </c>
      <c r="I32" s="67">
        <v>1.75</v>
      </c>
      <c r="J32" s="67">
        <v>10.32</v>
      </c>
      <c r="K32" s="67">
        <v>2.41</v>
      </c>
      <c r="L32" s="67">
        <v>8.64</v>
      </c>
      <c r="M32" s="67">
        <v>21.45</v>
      </c>
      <c r="N32" s="67">
        <v>78.63</v>
      </c>
      <c r="O32" s="67">
        <v>11.62</v>
      </c>
      <c r="P32" s="67">
        <v>3.81</v>
      </c>
      <c r="Q32" s="67">
        <v>1.18</v>
      </c>
      <c r="R32" s="67">
        <v>1.75</v>
      </c>
      <c r="S32" s="67">
        <v>0.24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</row>
    <row r="33" spans="2:2" s="64" customFormat="1" ht="24.75" customHeight="1" x14ac:dyDescent="0.3">
      <c r="B33" s="68" t="s">
        <v>231</v>
      </c>
    </row>
    <row r="34" spans="2:2" s="64" customFormat="1" ht="20.25" x14ac:dyDescent="0.25">
      <c r="B34" s="69" t="s">
        <v>232</v>
      </c>
    </row>
  </sheetData>
  <mergeCells count="6">
    <mergeCell ref="A2:S2"/>
    <mergeCell ref="A4:A5"/>
    <mergeCell ref="B4:B5"/>
    <mergeCell ref="C4:C5"/>
    <mergeCell ref="D4:D5"/>
    <mergeCell ref="E4:S4"/>
  </mergeCells>
  <conditionalFormatting sqref="D7:BQ32">
    <cfRule type="cellIs" dxfId="16" priority="1" operator="lessThan">
      <formula>0</formula>
    </cfRule>
  </conditionalFormatting>
  <printOptions horizontalCentered="1"/>
  <pageMargins left="0.33" right="0.31496062992125984" top="0.55118110236220474" bottom="0.55118110236220474" header="0.31496062992125984" footer="0.31496062992125984"/>
  <pageSetup paperSize="8" scale="57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88"/>
  <sheetViews>
    <sheetView showGridLines="0" tabSelected="1" zoomScale="59" zoomScaleNormal="59" workbookViewId="0">
      <pane xSplit="3" ySplit="7" topLeftCell="D8" activePane="bottomRight" state="frozen"/>
      <selection activeCell="Y37" sqref="Y37"/>
      <selection pane="topRight" activeCell="Y37" sqref="Y37"/>
      <selection pane="bottomLeft" activeCell="Y37" sqref="Y37"/>
      <selection pane="bottomRight" activeCell="A3" sqref="A3:U3"/>
    </sheetView>
  </sheetViews>
  <sheetFormatPr defaultColWidth="12.5703125" defaultRowHeight="18.75" x14ac:dyDescent="0.25"/>
  <cols>
    <col min="1" max="1" width="7.85546875" style="2" customWidth="1"/>
    <col min="2" max="2" width="60.85546875" style="2" customWidth="1"/>
    <col min="3" max="3" width="9.42578125" style="2" bestFit="1" customWidth="1"/>
    <col min="4" max="5" width="17.85546875" style="2" customWidth="1"/>
    <col min="6" max="21" width="20" style="2" customWidth="1"/>
    <col min="22" max="25" width="20" style="2" hidden="1" customWidth="1"/>
    <col min="26" max="65" width="20" style="2" customWidth="1"/>
    <col min="66" max="93" width="14.7109375" style="2" customWidth="1"/>
    <col min="94" max="94" width="12.5703125" style="2" customWidth="1"/>
    <col min="95" max="16384" width="12.5703125" style="2"/>
  </cols>
  <sheetData>
    <row r="1" spans="1:48" ht="20.25" x14ac:dyDescent="0.25">
      <c r="A1" s="1"/>
    </row>
    <row r="2" spans="1:48" x14ac:dyDescent="0.25">
      <c r="A2" s="3"/>
    </row>
    <row r="3" spans="1:48" s="4" customFormat="1" ht="88.5" customHeight="1" x14ac:dyDescent="0.25">
      <c r="A3" s="92" t="s">
        <v>233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48" s="5" customFormat="1" ht="24" customHeight="1" x14ac:dyDescent="0.25">
      <c r="U4" s="5" t="s">
        <v>0</v>
      </c>
    </row>
    <row r="5" spans="1:48" s="7" customFormat="1" ht="36" customHeight="1" x14ac:dyDescent="0.25">
      <c r="A5" s="93" t="s">
        <v>1</v>
      </c>
      <c r="B5" s="93" t="s">
        <v>2</v>
      </c>
      <c r="C5" s="93" t="s">
        <v>3</v>
      </c>
      <c r="D5" s="93" t="s">
        <v>4</v>
      </c>
      <c r="E5" s="93" t="s">
        <v>5</v>
      </c>
      <c r="F5" s="90" t="s">
        <v>6</v>
      </c>
      <c r="G5" s="91" t="s">
        <v>7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6"/>
      <c r="W5" s="6"/>
    </row>
    <row r="6" spans="1:48" s="7" customFormat="1" ht="81" x14ac:dyDescent="0.25">
      <c r="A6" s="93"/>
      <c r="B6" s="93"/>
      <c r="C6" s="93"/>
      <c r="D6" s="93"/>
      <c r="E6" s="93"/>
      <c r="F6" s="90"/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8" t="s">
        <v>20</v>
      </c>
      <c r="T6" s="8" t="s">
        <v>21</v>
      </c>
      <c r="U6" s="8" t="s">
        <v>22</v>
      </c>
      <c r="V6" s="9"/>
      <c r="W6" s="9"/>
    </row>
    <row r="7" spans="1:48" s="13" customFormat="1" ht="19.5" customHeight="1" x14ac:dyDescent="0.25">
      <c r="A7" s="10">
        <v>-1</v>
      </c>
      <c r="B7" s="10">
        <v>-2</v>
      </c>
      <c r="C7" s="10">
        <v>-3</v>
      </c>
      <c r="D7" s="10">
        <v>-4</v>
      </c>
      <c r="E7" s="10">
        <v>-5</v>
      </c>
      <c r="F7" s="11" t="s">
        <v>23</v>
      </c>
      <c r="G7" s="10">
        <v>-7</v>
      </c>
      <c r="H7" s="11">
        <v>-8</v>
      </c>
      <c r="I7" s="11">
        <v>-9</v>
      </c>
      <c r="J7" s="11">
        <v>-10</v>
      </c>
      <c r="K7" s="11">
        <v>-11</v>
      </c>
      <c r="L7" s="11">
        <v>-12</v>
      </c>
      <c r="M7" s="11">
        <v>-13</v>
      </c>
      <c r="N7" s="11">
        <v>-14</v>
      </c>
      <c r="O7" s="11">
        <v>-15</v>
      </c>
      <c r="P7" s="11">
        <v>-16</v>
      </c>
      <c r="Q7" s="11">
        <v>-17</v>
      </c>
      <c r="R7" s="11">
        <v>-18</v>
      </c>
      <c r="S7" s="11">
        <v>-19</v>
      </c>
      <c r="T7" s="11">
        <v>-20</v>
      </c>
      <c r="U7" s="11">
        <v>-21</v>
      </c>
      <c r="V7" s="12"/>
      <c r="W7" s="12"/>
    </row>
    <row r="8" spans="1:48" s="6" customFormat="1" ht="19.5" x14ac:dyDescent="0.25">
      <c r="A8" s="14" t="s">
        <v>24</v>
      </c>
      <c r="B8" s="15" t="s">
        <v>25</v>
      </c>
      <c r="C8" s="14"/>
      <c r="D8" s="16">
        <v>15587.34</v>
      </c>
      <c r="E8" s="16">
        <v>0</v>
      </c>
      <c r="F8" s="16">
        <v>15587.34</v>
      </c>
      <c r="G8" s="17">
        <v>994.83</v>
      </c>
      <c r="H8" s="17">
        <v>749.04</v>
      </c>
      <c r="I8" s="17">
        <v>192.98</v>
      </c>
      <c r="J8" s="17">
        <v>379.02</v>
      </c>
      <c r="K8" s="17">
        <v>1955.15</v>
      </c>
      <c r="L8" s="17">
        <v>278.11</v>
      </c>
      <c r="M8" s="17">
        <v>244.79</v>
      </c>
      <c r="N8" s="17">
        <v>403.72</v>
      </c>
      <c r="O8" s="17">
        <v>312.61</v>
      </c>
      <c r="P8" s="17">
        <v>1767.33</v>
      </c>
      <c r="Q8" s="17">
        <v>555.73</v>
      </c>
      <c r="R8" s="17">
        <v>1331.94</v>
      </c>
      <c r="S8" s="17">
        <v>1570.26</v>
      </c>
      <c r="T8" s="17">
        <v>322.38</v>
      </c>
      <c r="U8" s="17">
        <v>4529.45</v>
      </c>
      <c r="V8" s="18" t="s">
        <v>26</v>
      </c>
      <c r="W8" s="18" t="s">
        <v>26</v>
      </c>
      <c r="X8" s="18" t="s">
        <v>26</v>
      </c>
      <c r="Y8" s="18" t="s">
        <v>26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</row>
    <row r="9" spans="1:48" s="24" customFormat="1" ht="20.25" x14ac:dyDescent="0.25">
      <c r="A9" s="19">
        <v>1</v>
      </c>
      <c r="B9" s="20" t="s">
        <v>27</v>
      </c>
      <c r="C9" s="19" t="s">
        <v>28</v>
      </c>
      <c r="D9" s="21">
        <v>7408.08</v>
      </c>
      <c r="E9" s="21">
        <v>0</v>
      </c>
      <c r="F9" s="21">
        <v>7408.08</v>
      </c>
      <c r="G9" s="22">
        <v>321.55</v>
      </c>
      <c r="H9" s="22">
        <v>309.39</v>
      </c>
      <c r="I9" s="22">
        <v>0</v>
      </c>
      <c r="J9" s="22">
        <v>47.21</v>
      </c>
      <c r="K9" s="22">
        <v>1401.17</v>
      </c>
      <c r="L9" s="22">
        <v>24.13</v>
      </c>
      <c r="M9" s="22">
        <v>79.540000000000006</v>
      </c>
      <c r="N9" s="22">
        <v>55.59</v>
      </c>
      <c r="O9" s="22">
        <v>43.41</v>
      </c>
      <c r="P9" s="22">
        <v>207.78</v>
      </c>
      <c r="Q9" s="22">
        <v>226.37</v>
      </c>
      <c r="R9" s="22">
        <v>472.69</v>
      </c>
      <c r="S9" s="22">
        <v>916.29</v>
      </c>
      <c r="T9" s="22">
        <v>66.069999999999993</v>
      </c>
      <c r="U9" s="22">
        <v>3236.89</v>
      </c>
      <c r="V9" s="23" t="s">
        <v>29</v>
      </c>
      <c r="W9" s="23" t="s">
        <v>30</v>
      </c>
      <c r="X9" s="23" t="s">
        <v>29</v>
      </c>
      <c r="Y9" s="23" t="s">
        <v>31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 s="30" customFormat="1" ht="19.5" x14ac:dyDescent="0.25">
      <c r="A10" s="25"/>
      <c r="B10" s="26" t="s">
        <v>32</v>
      </c>
      <c r="C10" s="25"/>
      <c r="D10" s="27"/>
      <c r="E10" s="27"/>
      <c r="F10" s="27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9" t="s">
        <v>26</v>
      </c>
      <c r="W10" s="29" t="s">
        <v>26</v>
      </c>
      <c r="X10" s="29" t="s">
        <v>26</v>
      </c>
      <c r="Y10" s="29" t="s">
        <v>26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36" customFormat="1" ht="19.5" x14ac:dyDescent="0.25">
      <c r="A11" s="31" t="s">
        <v>33</v>
      </c>
      <c r="B11" s="32" t="s">
        <v>34</v>
      </c>
      <c r="C11" s="31" t="s">
        <v>35</v>
      </c>
      <c r="D11" s="33">
        <v>471.99</v>
      </c>
      <c r="E11" s="33">
        <v>0</v>
      </c>
      <c r="F11" s="33">
        <v>471.98999999999995</v>
      </c>
      <c r="G11" s="34">
        <v>29.19</v>
      </c>
      <c r="H11" s="34">
        <v>13.89</v>
      </c>
      <c r="I11" s="34">
        <v>0</v>
      </c>
      <c r="J11" s="34">
        <v>0</v>
      </c>
      <c r="K11" s="34">
        <v>4.1900000000000004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108.83</v>
      </c>
      <c r="R11" s="34">
        <v>139.91999999999999</v>
      </c>
      <c r="S11" s="34">
        <v>136.03</v>
      </c>
      <c r="T11" s="34">
        <v>0</v>
      </c>
      <c r="U11" s="34">
        <v>39.94</v>
      </c>
      <c r="V11" s="35" t="s">
        <v>29</v>
      </c>
      <c r="W11" s="35" t="s">
        <v>30</v>
      </c>
      <c r="X11" s="35" t="s">
        <v>29</v>
      </c>
      <c r="Y11" s="35" t="s">
        <v>31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</row>
    <row r="12" spans="1:48" s="30" customFormat="1" ht="19.5" x14ac:dyDescent="0.25">
      <c r="A12" s="25"/>
      <c r="B12" s="26" t="s">
        <v>36</v>
      </c>
      <c r="C12" s="25" t="s">
        <v>37</v>
      </c>
      <c r="D12" s="27">
        <v>426.04</v>
      </c>
      <c r="E12" s="27">
        <v>1.8199999999999998</v>
      </c>
      <c r="F12" s="27">
        <v>427.86</v>
      </c>
      <c r="G12" s="28">
        <v>29.19</v>
      </c>
      <c r="H12" s="28">
        <v>13.89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108.83</v>
      </c>
      <c r="R12" s="28">
        <v>139.91999999999999</v>
      </c>
      <c r="S12" s="28">
        <v>136.03</v>
      </c>
      <c r="T12" s="28">
        <v>0</v>
      </c>
      <c r="U12" s="28">
        <v>0</v>
      </c>
      <c r="V12" s="29" t="s">
        <v>29</v>
      </c>
      <c r="W12" s="29" t="s">
        <v>30</v>
      </c>
      <c r="X12" s="29" t="s">
        <v>29</v>
      </c>
      <c r="Y12" s="29" t="s">
        <v>31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36" customFormat="1" ht="19.5" x14ac:dyDescent="0.25">
      <c r="A13" s="31" t="s">
        <v>38</v>
      </c>
      <c r="B13" s="32" t="s">
        <v>39</v>
      </c>
      <c r="C13" s="31" t="s">
        <v>40</v>
      </c>
      <c r="D13" s="33">
        <v>0</v>
      </c>
      <c r="E13" s="33">
        <v>172.68</v>
      </c>
      <c r="F13" s="33">
        <v>172.68</v>
      </c>
      <c r="G13" s="34">
        <v>28.08</v>
      </c>
      <c r="H13" s="34">
        <v>16.690000000000001</v>
      </c>
      <c r="I13" s="34">
        <v>0</v>
      </c>
      <c r="J13" s="34">
        <v>0</v>
      </c>
      <c r="K13" s="34">
        <v>2.19</v>
      </c>
      <c r="L13" s="34">
        <v>0.06</v>
      </c>
      <c r="M13" s="34">
        <v>0</v>
      </c>
      <c r="N13" s="34">
        <v>0.55000000000000004</v>
      </c>
      <c r="O13" s="34">
        <v>0.8</v>
      </c>
      <c r="P13" s="34">
        <v>2.82</v>
      </c>
      <c r="Q13" s="34">
        <v>27.54</v>
      </c>
      <c r="R13" s="34">
        <v>67.430000000000007</v>
      </c>
      <c r="S13" s="34">
        <v>16.559999999999999</v>
      </c>
      <c r="T13" s="34">
        <v>0</v>
      </c>
      <c r="U13" s="34">
        <v>9.9600000000000009</v>
      </c>
      <c r="V13" s="35" t="s">
        <v>30</v>
      </c>
      <c r="W13" s="35" t="s">
        <v>29</v>
      </c>
      <c r="X13" s="35" t="s">
        <v>30</v>
      </c>
      <c r="Y13" s="35" t="s">
        <v>41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s="36" customFormat="1" ht="19.5" x14ac:dyDescent="0.25">
      <c r="A14" s="31" t="s">
        <v>42</v>
      </c>
      <c r="B14" s="32" t="s">
        <v>43</v>
      </c>
      <c r="C14" s="31" t="s">
        <v>44</v>
      </c>
      <c r="D14" s="33">
        <v>555.92999999999995</v>
      </c>
      <c r="E14" s="33">
        <v>764.02</v>
      </c>
      <c r="F14" s="33">
        <v>1319.95</v>
      </c>
      <c r="G14" s="34">
        <v>184.27</v>
      </c>
      <c r="H14" s="34">
        <v>172.61</v>
      </c>
      <c r="I14" s="34">
        <v>0</v>
      </c>
      <c r="J14" s="34">
        <v>22.25</v>
      </c>
      <c r="K14" s="34">
        <v>134.24</v>
      </c>
      <c r="L14" s="34">
        <v>19.940000000000001</v>
      </c>
      <c r="M14" s="34">
        <v>6.84</v>
      </c>
      <c r="N14" s="34">
        <v>55.04</v>
      </c>
      <c r="O14" s="34">
        <v>0</v>
      </c>
      <c r="P14" s="34">
        <v>34.549999999999997</v>
      </c>
      <c r="Q14" s="34">
        <v>78.89</v>
      </c>
      <c r="R14" s="34">
        <v>175.42</v>
      </c>
      <c r="S14" s="34">
        <v>117.08</v>
      </c>
      <c r="T14" s="34">
        <v>13.84</v>
      </c>
      <c r="U14" s="34">
        <v>304.98</v>
      </c>
      <c r="V14" s="35" t="s">
        <v>29</v>
      </c>
      <c r="W14" s="35" t="s">
        <v>30</v>
      </c>
      <c r="X14" s="35" t="s">
        <v>29</v>
      </c>
      <c r="Y14" s="35" t="s">
        <v>31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s="36" customFormat="1" ht="19.5" x14ac:dyDescent="0.25">
      <c r="A15" s="31" t="s">
        <v>45</v>
      </c>
      <c r="B15" s="32" t="s">
        <v>46</v>
      </c>
      <c r="C15" s="31" t="s">
        <v>47</v>
      </c>
      <c r="D15" s="33">
        <v>3533.14</v>
      </c>
      <c r="E15" s="33">
        <v>14.07</v>
      </c>
      <c r="F15" s="33">
        <v>3547.21</v>
      </c>
      <c r="G15" s="34">
        <v>0</v>
      </c>
      <c r="H15" s="34">
        <v>0</v>
      </c>
      <c r="I15" s="34">
        <v>0</v>
      </c>
      <c r="J15" s="34">
        <v>22.96</v>
      </c>
      <c r="K15" s="34">
        <v>618.30999999999995</v>
      </c>
      <c r="L15" s="34">
        <v>0</v>
      </c>
      <c r="M15" s="34">
        <v>72.7</v>
      </c>
      <c r="N15" s="34">
        <v>0</v>
      </c>
      <c r="O15" s="34">
        <v>0</v>
      </c>
      <c r="P15" s="34">
        <v>65.02</v>
      </c>
      <c r="Q15" s="34">
        <v>0</v>
      </c>
      <c r="R15" s="34">
        <v>22.09</v>
      </c>
      <c r="S15" s="34">
        <v>0</v>
      </c>
      <c r="T15" s="34">
        <v>47.22</v>
      </c>
      <c r="U15" s="34">
        <v>2698.91</v>
      </c>
      <c r="V15" s="35" t="s">
        <v>29</v>
      </c>
      <c r="W15" s="35" t="s">
        <v>30</v>
      </c>
      <c r="X15" s="35" t="s">
        <v>29</v>
      </c>
      <c r="Y15" s="35" t="s">
        <v>31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s="36" customFormat="1" ht="19.5" x14ac:dyDescent="0.25">
      <c r="A16" s="31" t="s">
        <v>48</v>
      </c>
      <c r="B16" s="32" t="s">
        <v>49</v>
      </c>
      <c r="C16" s="31" t="s">
        <v>50</v>
      </c>
      <c r="D16" s="33">
        <v>0</v>
      </c>
      <c r="E16" s="33">
        <v>0</v>
      </c>
      <c r="F16" s="33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5" t="s">
        <v>29</v>
      </c>
      <c r="W16" s="35" t="s">
        <v>30</v>
      </c>
      <c r="X16" s="35" t="s">
        <v>29</v>
      </c>
      <c r="Y16" s="35" t="s">
        <v>31</v>
      </c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1:48" s="36" customFormat="1" ht="19.5" x14ac:dyDescent="0.25">
      <c r="A17" s="31" t="s">
        <v>51</v>
      </c>
      <c r="B17" s="32" t="s">
        <v>52</v>
      </c>
      <c r="C17" s="31" t="s">
        <v>53</v>
      </c>
      <c r="D17" s="33">
        <v>427.94</v>
      </c>
      <c r="E17" s="33">
        <v>905.29</v>
      </c>
      <c r="F17" s="33">
        <v>1333.2300000000002</v>
      </c>
      <c r="G17" s="34">
        <v>6.59</v>
      </c>
      <c r="H17" s="34">
        <v>40.81</v>
      </c>
      <c r="I17" s="34">
        <v>0</v>
      </c>
      <c r="J17" s="34">
        <v>2</v>
      </c>
      <c r="K17" s="34">
        <v>505.47</v>
      </c>
      <c r="L17" s="34">
        <v>0</v>
      </c>
      <c r="M17" s="34">
        <v>0</v>
      </c>
      <c r="N17" s="34">
        <v>0</v>
      </c>
      <c r="O17" s="34">
        <v>0</v>
      </c>
      <c r="P17" s="34">
        <v>98.2</v>
      </c>
      <c r="Q17" s="34">
        <v>0</v>
      </c>
      <c r="R17" s="34">
        <v>31.6</v>
      </c>
      <c r="S17" s="34">
        <v>531.59</v>
      </c>
      <c r="T17" s="34">
        <v>4.68</v>
      </c>
      <c r="U17" s="34">
        <v>112.29</v>
      </c>
      <c r="V17" s="35" t="s">
        <v>29</v>
      </c>
      <c r="W17" s="35" t="s">
        <v>30</v>
      </c>
      <c r="X17" s="35" t="s">
        <v>29</v>
      </c>
      <c r="Y17" s="35" t="s">
        <v>31</v>
      </c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48" s="30" customFormat="1" ht="19.5" x14ac:dyDescent="0.25">
      <c r="A18" s="25"/>
      <c r="B18" s="26" t="s">
        <v>54</v>
      </c>
      <c r="C18" s="25" t="s">
        <v>55</v>
      </c>
      <c r="D18" s="27">
        <v>0</v>
      </c>
      <c r="E18" s="27">
        <v>0</v>
      </c>
      <c r="F18" s="27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9" t="s">
        <v>29</v>
      </c>
      <c r="W18" s="29" t="s">
        <v>30</v>
      </c>
      <c r="X18" s="29" t="s">
        <v>30</v>
      </c>
      <c r="Y18" s="29" t="s">
        <v>31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36" customFormat="1" ht="19.5" x14ac:dyDescent="0.25">
      <c r="A19" s="31" t="s">
        <v>56</v>
      </c>
      <c r="B19" s="32" t="s">
        <v>57</v>
      </c>
      <c r="C19" s="31" t="s">
        <v>58</v>
      </c>
      <c r="D19" s="33">
        <v>0</v>
      </c>
      <c r="E19" s="33">
        <v>207.69</v>
      </c>
      <c r="F19" s="33">
        <v>207.69</v>
      </c>
      <c r="G19" s="34">
        <v>21.18</v>
      </c>
      <c r="H19" s="34">
        <v>21.58</v>
      </c>
      <c r="I19" s="34">
        <v>0</v>
      </c>
      <c r="J19" s="34">
        <v>0</v>
      </c>
      <c r="K19" s="34">
        <v>56.77</v>
      </c>
      <c r="L19" s="34">
        <v>4.13</v>
      </c>
      <c r="M19" s="34">
        <v>0</v>
      </c>
      <c r="N19" s="34">
        <v>0</v>
      </c>
      <c r="O19" s="34">
        <v>42.61</v>
      </c>
      <c r="P19" s="34">
        <v>7.19</v>
      </c>
      <c r="Q19" s="34">
        <v>8.4</v>
      </c>
      <c r="R19" s="34">
        <v>12.23</v>
      </c>
      <c r="S19" s="34">
        <v>21.15</v>
      </c>
      <c r="T19" s="34">
        <v>0.33</v>
      </c>
      <c r="U19" s="34">
        <v>12.12</v>
      </c>
      <c r="V19" s="35" t="s">
        <v>30</v>
      </c>
      <c r="W19" s="35" t="s">
        <v>29</v>
      </c>
      <c r="X19" s="35" t="s">
        <v>30</v>
      </c>
      <c r="Y19" s="35" t="s">
        <v>41</v>
      </c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48" s="36" customFormat="1" ht="19.5" x14ac:dyDescent="0.25">
      <c r="A20" s="31" t="s">
        <v>59</v>
      </c>
      <c r="B20" s="32" t="s">
        <v>60</v>
      </c>
      <c r="C20" s="31" t="s">
        <v>61</v>
      </c>
      <c r="D20" s="33">
        <v>0</v>
      </c>
      <c r="E20" s="33">
        <v>0</v>
      </c>
      <c r="F20" s="33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5" t="s">
        <v>30</v>
      </c>
      <c r="W20" s="35" t="s">
        <v>29</v>
      </c>
      <c r="X20" s="35" t="s">
        <v>30</v>
      </c>
      <c r="Y20" s="35" t="s">
        <v>41</v>
      </c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48" s="36" customFormat="1" ht="19.5" x14ac:dyDescent="0.25">
      <c r="A21" s="31" t="s">
        <v>62</v>
      </c>
      <c r="B21" s="32" t="s">
        <v>63</v>
      </c>
      <c r="C21" s="31" t="s">
        <v>64</v>
      </c>
      <c r="D21" s="33">
        <v>0</v>
      </c>
      <c r="E21" s="33">
        <v>355.33</v>
      </c>
      <c r="F21" s="33">
        <v>355.33</v>
      </c>
      <c r="G21" s="34">
        <v>52.24</v>
      </c>
      <c r="H21" s="34">
        <v>43.81</v>
      </c>
      <c r="I21" s="34">
        <v>0</v>
      </c>
      <c r="J21" s="34">
        <v>0</v>
      </c>
      <c r="K21" s="34">
        <v>80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2.71</v>
      </c>
      <c r="R21" s="34">
        <v>24</v>
      </c>
      <c r="S21" s="34">
        <v>93.88</v>
      </c>
      <c r="T21" s="34">
        <v>0</v>
      </c>
      <c r="U21" s="34">
        <v>58.69</v>
      </c>
      <c r="V21" s="35" t="s">
        <v>30</v>
      </c>
      <c r="W21" s="35" t="s">
        <v>29</v>
      </c>
      <c r="X21" s="35" t="s">
        <v>30</v>
      </c>
      <c r="Y21" s="35" t="s">
        <v>41</v>
      </c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48" s="24" customFormat="1" ht="20.25" x14ac:dyDescent="0.25">
      <c r="A22" s="19">
        <v>2</v>
      </c>
      <c r="B22" s="20" t="s">
        <v>65</v>
      </c>
      <c r="C22" s="19" t="s">
        <v>66</v>
      </c>
      <c r="D22" s="21">
        <v>8034.04</v>
      </c>
      <c r="E22" s="21">
        <v>0</v>
      </c>
      <c r="F22" s="21">
        <v>8034.0400000000009</v>
      </c>
      <c r="G22" s="22">
        <v>672.13</v>
      </c>
      <c r="H22" s="22">
        <v>434.63</v>
      </c>
      <c r="I22" s="22">
        <v>192.98</v>
      </c>
      <c r="J22" s="22">
        <v>331.5</v>
      </c>
      <c r="K22" s="22">
        <v>552.73</v>
      </c>
      <c r="L22" s="22">
        <v>252.45</v>
      </c>
      <c r="M22" s="22">
        <v>149.13</v>
      </c>
      <c r="N22" s="22">
        <v>341.07</v>
      </c>
      <c r="O22" s="22">
        <v>268.57</v>
      </c>
      <c r="P22" s="22">
        <v>1507.55</v>
      </c>
      <c r="Q22" s="22">
        <v>325.24</v>
      </c>
      <c r="R22" s="22">
        <v>834.6</v>
      </c>
      <c r="S22" s="22">
        <v>648.04</v>
      </c>
      <c r="T22" s="22">
        <v>233.68</v>
      </c>
      <c r="U22" s="22">
        <v>1289.74</v>
      </c>
      <c r="V22" s="23" t="s">
        <v>29</v>
      </c>
      <c r="W22" s="23" t="s">
        <v>30</v>
      </c>
      <c r="X22" s="23" t="s">
        <v>30</v>
      </c>
      <c r="Y22" s="23" t="s">
        <v>31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s="30" customFormat="1" ht="19.5" x14ac:dyDescent="0.25">
      <c r="A23" s="25"/>
      <c r="B23" s="26" t="s">
        <v>32</v>
      </c>
      <c r="C23" s="25"/>
      <c r="D23" s="27"/>
      <c r="E23" s="27"/>
      <c r="F23" s="27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9" t="s">
        <v>26</v>
      </c>
      <c r="W23" s="29" t="s">
        <v>26</v>
      </c>
      <c r="X23" s="29" t="s">
        <v>26</v>
      </c>
      <c r="Y23" s="29" t="s">
        <v>26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36" customFormat="1" ht="19.5" x14ac:dyDescent="0.25">
      <c r="A24" s="31" t="s">
        <v>67</v>
      </c>
      <c r="B24" s="32" t="s">
        <v>68</v>
      </c>
      <c r="C24" s="31" t="s">
        <v>69</v>
      </c>
      <c r="D24" s="33">
        <v>219.66</v>
      </c>
      <c r="E24" s="33">
        <v>0</v>
      </c>
      <c r="F24" s="33">
        <v>219.66000000000003</v>
      </c>
      <c r="G24" s="34">
        <v>25.05</v>
      </c>
      <c r="H24" s="34">
        <v>23.72</v>
      </c>
      <c r="I24" s="34">
        <v>1.05</v>
      </c>
      <c r="J24" s="34">
        <v>5.1100000000000003</v>
      </c>
      <c r="K24" s="34">
        <v>42.51</v>
      </c>
      <c r="L24" s="34">
        <v>1.17</v>
      </c>
      <c r="M24" s="34">
        <v>1.76</v>
      </c>
      <c r="N24" s="34">
        <v>0.12</v>
      </c>
      <c r="O24" s="34">
        <v>0</v>
      </c>
      <c r="P24" s="34">
        <v>2.2599999999999998</v>
      </c>
      <c r="Q24" s="34">
        <v>0.01</v>
      </c>
      <c r="R24" s="34">
        <v>30.99</v>
      </c>
      <c r="S24" s="34">
        <v>62.82</v>
      </c>
      <c r="T24" s="34">
        <v>6.01</v>
      </c>
      <c r="U24" s="34">
        <v>17.079999999999998</v>
      </c>
      <c r="V24" s="35" t="s">
        <v>29</v>
      </c>
      <c r="W24" s="35" t="s">
        <v>30</v>
      </c>
      <c r="X24" s="35" t="s">
        <v>30</v>
      </c>
      <c r="Y24" s="35" t="s">
        <v>31</v>
      </c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48" s="36" customFormat="1" ht="19.5" x14ac:dyDescent="0.25">
      <c r="A25" s="31" t="s">
        <v>70</v>
      </c>
      <c r="B25" s="32" t="s">
        <v>71</v>
      </c>
      <c r="C25" s="31" t="s">
        <v>72</v>
      </c>
      <c r="D25" s="33">
        <v>646.64</v>
      </c>
      <c r="E25" s="33">
        <v>0</v>
      </c>
      <c r="F25" s="33">
        <v>646.64</v>
      </c>
      <c r="G25" s="34">
        <v>0.49</v>
      </c>
      <c r="H25" s="34">
        <v>0.15</v>
      </c>
      <c r="I25" s="34">
        <v>1.78</v>
      </c>
      <c r="J25" s="34">
        <v>3.87</v>
      </c>
      <c r="K25" s="34">
        <v>83.54</v>
      </c>
      <c r="L25" s="34">
        <v>0.13</v>
      </c>
      <c r="M25" s="34">
        <v>1.25</v>
      </c>
      <c r="N25" s="34">
        <v>5.86</v>
      </c>
      <c r="O25" s="34">
        <v>0.1</v>
      </c>
      <c r="P25" s="34">
        <v>6.6</v>
      </c>
      <c r="Q25" s="34">
        <v>0.27</v>
      </c>
      <c r="R25" s="34">
        <v>7.74</v>
      </c>
      <c r="S25" s="34">
        <v>128.02000000000001</v>
      </c>
      <c r="T25" s="34">
        <v>0.2</v>
      </c>
      <c r="U25" s="34">
        <v>406.64</v>
      </c>
      <c r="V25" s="35" t="s">
        <v>29</v>
      </c>
      <c r="W25" s="35" t="s">
        <v>30</v>
      </c>
      <c r="X25" s="35" t="s">
        <v>30</v>
      </c>
      <c r="Y25" s="35" t="s">
        <v>31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1:48" s="36" customFormat="1" ht="19.5" x14ac:dyDescent="0.25">
      <c r="A26" s="31" t="s">
        <v>73</v>
      </c>
      <c r="B26" s="32" t="s">
        <v>74</v>
      </c>
      <c r="C26" s="31" t="s">
        <v>75</v>
      </c>
      <c r="D26" s="33">
        <v>279</v>
      </c>
      <c r="E26" s="33">
        <v>0</v>
      </c>
      <c r="F26" s="33">
        <v>279</v>
      </c>
      <c r="G26" s="34">
        <v>55.34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146.83000000000001</v>
      </c>
      <c r="S26" s="34">
        <v>0</v>
      </c>
      <c r="T26" s="34">
        <v>0</v>
      </c>
      <c r="U26" s="34">
        <v>76.83</v>
      </c>
      <c r="V26" s="35" t="s">
        <v>29</v>
      </c>
      <c r="W26" s="35" t="s">
        <v>30</v>
      </c>
      <c r="X26" s="35" t="s">
        <v>30</v>
      </c>
      <c r="Y26" s="35" t="s">
        <v>31</v>
      </c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48" s="36" customFormat="1" ht="19.5" x14ac:dyDescent="0.25">
      <c r="A27" s="31" t="s">
        <v>76</v>
      </c>
      <c r="B27" s="32" t="s">
        <v>77</v>
      </c>
      <c r="C27" s="31" t="s">
        <v>78</v>
      </c>
      <c r="D27" s="33">
        <v>107.3</v>
      </c>
      <c r="E27" s="33">
        <v>0</v>
      </c>
      <c r="F27" s="33">
        <v>107.3</v>
      </c>
      <c r="G27" s="34">
        <v>4.01</v>
      </c>
      <c r="H27" s="34">
        <v>10.78</v>
      </c>
      <c r="I27" s="34">
        <v>0</v>
      </c>
      <c r="J27" s="34">
        <v>0</v>
      </c>
      <c r="K27" s="34">
        <v>40</v>
      </c>
      <c r="L27" s="34">
        <v>0</v>
      </c>
      <c r="M27" s="34">
        <v>0</v>
      </c>
      <c r="N27" s="34">
        <v>1.86</v>
      </c>
      <c r="O27" s="34">
        <v>1.46</v>
      </c>
      <c r="P27" s="34">
        <v>0</v>
      </c>
      <c r="Q27" s="34">
        <v>0</v>
      </c>
      <c r="R27" s="34">
        <v>14.07</v>
      </c>
      <c r="S27" s="34">
        <v>8.99</v>
      </c>
      <c r="T27" s="34">
        <v>2.35</v>
      </c>
      <c r="U27" s="34">
        <v>23.78</v>
      </c>
      <c r="V27" s="35" t="s">
        <v>29</v>
      </c>
      <c r="W27" s="35" t="s">
        <v>30</v>
      </c>
      <c r="X27" s="35" t="s">
        <v>30</v>
      </c>
      <c r="Y27" s="35" t="s">
        <v>31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48" s="36" customFormat="1" ht="19.5" x14ac:dyDescent="0.25">
      <c r="A28" s="31" t="s">
        <v>79</v>
      </c>
      <c r="B28" s="32" t="s">
        <v>80</v>
      </c>
      <c r="C28" s="31" t="s">
        <v>81</v>
      </c>
      <c r="D28" s="33">
        <v>591.17999999999995</v>
      </c>
      <c r="E28" s="33">
        <v>8.65</v>
      </c>
      <c r="F28" s="33">
        <v>599.82999999999993</v>
      </c>
      <c r="G28" s="34">
        <v>20.51</v>
      </c>
      <c r="H28" s="34">
        <v>25.25</v>
      </c>
      <c r="I28" s="34">
        <v>9.14</v>
      </c>
      <c r="J28" s="34">
        <v>13.64</v>
      </c>
      <c r="K28" s="34">
        <v>1.42</v>
      </c>
      <c r="L28" s="34">
        <v>20.32</v>
      </c>
      <c r="M28" s="34">
        <v>16.77</v>
      </c>
      <c r="N28" s="34">
        <v>33.24</v>
      </c>
      <c r="O28" s="34">
        <v>16.97</v>
      </c>
      <c r="P28" s="34">
        <v>294.83</v>
      </c>
      <c r="Q28" s="34">
        <v>19.579999999999998</v>
      </c>
      <c r="R28" s="34">
        <v>18.96</v>
      </c>
      <c r="S28" s="34">
        <v>28.2</v>
      </c>
      <c r="T28" s="34">
        <v>60.68</v>
      </c>
      <c r="U28" s="34">
        <v>20.32</v>
      </c>
      <c r="V28" s="35" t="s">
        <v>29</v>
      </c>
      <c r="W28" s="35" t="s">
        <v>30</v>
      </c>
      <c r="X28" s="35" t="s">
        <v>29</v>
      </c>
      <c r="Y28" s="35" t="s">
        <v>31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48" s="36" customFormat="1" ht="19.5" x14ac:dyDescent="0.25">
      <c r="A29" s="31" t="s">
        <v>82</v>
      </c>
      <c r="B29" s="32" t="s">
        <v>83</v>
      </c>
      <c r="C29" s="31" t="s">
        <v>84</v>
      </c>
      <c r="D29" s="33">
        <v>162.71</v>
      </c>
      <c r="E29" s="33">
        <v>0.04</v>
      </c>
      <c r="F29" s="33">
        <v>162.75</v>
      </c>
      <c r="G29" s="34">
        <v>45.99</v>
      </c>
      <c r="H29" s="34">
        <v>14.77</v>
      </c>
      <c r="I29" s="34">
        <v>0</v>
      </c>
      <c r="J29" s="34">
        <v>0</v>
      </c>
      <c r="K29" s="34">
        <v>33.42</v>
      </c>
      <c r="L29" s="34">
        <v>0</v>
      </c>
      <c r="M29" s="34">
        <v>0.44</v>
      </c>
      <c r="N29" s="34">
        <v>7.0000000000000007E-2</v>
      </c>
      <c r="O29" s="34">
        <v>1.68</v>
      </c>
      <c r="P29" s="34">
        <v>0</v>
      </c>
      <c r="Q29" s="34">
        <v>0.83</v>
      </c>
      <c r="R29" s="34">
        <v>24.43</v>
      </c>
      <c r="S29" s="34">
        <v>7</v>
      </c>
      <c r="T29" s="34">
        <v>0</v>
      </c>
      <c r="U29" s="34">
        <v>34.119999999999997</v>
      </c>
      <c r="V29" s="35" t="s">
        <v>29</v>
      </c>
      <c r="W29" s="35" t="s">
        <v>30</v>
      </c>
      <c r="X29" s="35" t="s">
        <v>29</v>
      </c>
      <c r="Y29" s="35" t="s">
        <v>31</v>
      </c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</row>
    <row r="30" spans="1:48" s="36" customFormat="1" ht="19.5" x14ac:dyDescent="0.25">
      <c r="A30" s="31" t="s">
        <v>85</v>
      </c>
      <c r="B30" s="32" t="s">
        <v>86</v>
      </c>
      <c r="C30" s="31" t="s">
        <v>87</v>
      </c>
      <c r="D30" s="33">
        <v>48.19</v>
      </c>
      <c r="E30" s="33">
        <v>0</v>
      </c>
      <c r="F30" s="33">
        <v>48.19</v>
      </c>
      <c r="G30" s="34">
        <v>0</v>
      </c>
      <c r="H30" s="34">
        <v>0</v>
      </c>
      <c r="I30" s="34">
        <v>0</v>
      </c>
      <c r="J30" s="34">
        <v>0</v>
      </c>
      <c r="K30" s="34">
        <v>20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9.69</v>
      </c>
      <c r="S30" s="34">
        <v>14.5</v>
      </c>
      <c r="T30" s="34">
        <v>0</v>
      </c>
      <c r="U30" s="34">
        <v>4</v>
      </c>
      <c r="V30" s="35" t="s">
        <v>29</v>
      </c>
      <c r="W30" s="35" t="s">
        <v>30</v>
      </c>
      <c r="X30" s="35" t="s">
        <v>29</v>
      </c>
      <c r="Y30" s="35" t="s">
        <v>31</v>
      </c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48" s="36" customFormat="1" ht="19.5" x14ac:dyDescent="0.25">
      <c r="A31" s="31" t="s">
        <v>88</v>
      </c>
      <c r="B31" s="32" t="s">
        <v>89</v>
      </c>
      <c r="C31" s="31" t="s">
        <v>90</v>
      </c>
      <c r="D31" s="33">
        <v>0</v>
      </c>
      <c r="E31" s="33">
        <v>22.57</v>
      </c>
      <c r="F31" s="33">
        <v>22.570000000000004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4</v>
      </c>
      <c r="S31" s="34">
        <v>12.13</v>
      </c>
      <c r="T31" s="34">
        <v>0</v>
      </c>
      <c r="U31" s="34">
        <v>6.44</v>
      </c>
      <c r="V31" s="35" t="s">
        <v>30</v>
      </c>
      <c r="W31" s="35" t="s">
        <v>29</v>
      </c>
      <c r="X31" s="35" t="s">
        <v>30</v>
      </c>
      <c r="Y31" s="35" t="s">
        <v>41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48" s="36" customFormat="1" ht="39" x14ac:dyDescent="0.25">
      <c r="A32" s="31" t="s">
        <v>91</v>
      </c>
      <c r="B32" s="32" t="s">
        <v>92</v>
      </c>
      <c r="C32" s="31" t="s">
        <v>93</v>
      </c>
      <c r="D32" s="33">
        <v>3205.79</v>
      </c>
      <c r="E32" s="33">
        <v>-80.66</v>
      </c>
      <c r="F32" s="33">
        <v>3125.13</v>
      </c>
      <c r="G32" s="34">
        <v>266.06</v>
      </c>
      <c r="H32" s="34">
        <v>136.57</v>
      </c>
      <c r="I32" s="34">
        <v>63.77</v>
      </c>
      <c r="J32" s="34">
        <v>110.2</v>
      </c>
      <c r="K32" s="34">
        <v>204.3</v>
      </c>
      <c r="L32" s="34">
        <v>74.900000000000006</v>
      </c>
      <c r="M32" s="34">
        <v>64.290000000000006</v>
      </c>
      <c r="N32" s="34">
        <v>116.95</v>
      </c>
      <c r="O32" s="34">
        <v>84.31</v>
      </c>
      <c r="P32" s="34">
        <v>468.37</v>
      </c>
      <c r="Q32" s="34">
        <v>136.69</v>
      </c>
      <c r="R32" s="34">
        <v>471.84</v>
      </c>
      <c r="S32" s="34">
        <v>270.27</v>
      </c>
      <c r="T32" s="34">
        <v>99.25</v>
      </c>
      <c r="U32" s="34">
        <v>557.36</v>
      </c>
      <c r="V32" s="35" t="s">
        <v>29</v>
      </c>
      <c r="W32" s="35" t="s">
        <v>29</v>
      </c>
      <c r="X32" s="35" t="s">
        <v>30</v>
      </c>
      <c r="Y32" s="35" t="s">
        <v>31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48" s="30" customFormat="1" ht="19.5" x14ac:dyDescent="0.25">
      <c r="A33" s="25"/>
      <c r="B33" s="26" t="s">
        <v>32</v>
      </c>
      <c r="C33" s="25"/>
      <c r="D33" s="27"/>
      <c r="E33" s="27"/>
      <c r="F33" s="27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9" t="s">
        <v>26</v>
      </c>
      <c r="W33" s="29" t="s">
        <v>26</v>
      </c>
      <c r="X33" s="29" t="s">
        <v>26</v>
      </c>
      <c r="Y33" s="29" t="s">
        <v>26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36" customFormat="1" ht="19.5" x14ac:dyDescent="0.25">
      <c r="A34" s="31" t="s">
        <v>94</v>
      </c>
      <c r="B34" s="32" t="s">
        <v>95</v>
      </c>
      <c r="C34" s="31" t="s">
        <v>96</v>
      </c>
      <c r="D34" s="33">
        <v>1536.76</v>
      </c>
      <c r="E34" s="33">
        <v>0</v>
      </c>
      <c r="F34" s="33">
        <v>1536.76</v>
      </c>
      <c r="G34" s="34">
        <v>136.5</v>
      </c>
      <c r="H34" s="34">
        <v>91.31</v>
      </c>
      <c r="I34" s="34">
        <v>40.22</v>
      </c>
      <c r="J34" s="34">
        <v>79.89</v>
      </c>
      <c r="K34" s="34">
        <v>90.64</v>
      </c>
      <c r="L34" s="34">
        <v>48.87</v>
      </c>
      <c r="M34" s="34">
        <v>25.24</v>
      </c>
      <c r="N34" s="34">
        <v>86.64</v>
      </c>
      <c r="O34" s="34">
        <v>63.72</v>
      </c>
      <c r="P34" s="34">
        <v>205.65</v>
      </c>
      <c r="Q34" s="34">
        <v>87.9</v>
      </c>
      <c r="R34" s="34">
        <v>271.54000000000002</v>
      </c>
      <c r="S34" s="34">
        <v>122.43</v>
      </c>
      <c r="T34" s="34">
        <v>66.19</v>
      </c>
      <c r="U34" s="34">
        <v>120.02</v>
      </c>
      <c r="V34" s="35" t="s">
        <v>29</v>
      </c>
      <c r="W34" s="35" t="s">
        <v>29</v>
      </c>
      <c r="X34" s="35" t="s">
        <v>30</v>
      </c>
      <c r="Y34" s="35" t="s">
        <v>31</v>
      </c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</row>
    <row r="35" spans="1:48" s="36" customFormat="1" ht="19.5" x14ac:dyDescent="0.25">
      <c r="A35" s="31" t="s">
        <v>94</v>
      </c>
      <c r="B35" s="32" t="s">
        <v>97</v>
      </c>
      <c r="C35" s="31" t="s">
        <v>98</v>
      </c>
      <c r="D35" s="33">
        <v>710.4</v>
      </c>
      <c r="E35" s="33">
        <v>-34.86</v>
      </c>
      <c r="F35" s="33">
        <v>675.54</v>
      </c>
      <c r="G35" s="34">
        <v>15.36</v>
      </c>
      <c r="H35" s="34">
        <v>6.47</v>
      </c>
      <c r="I35" s="34">
        <v>2.02</v>
      </c>
      <c r="J35" s="34">
        <v>3.35</v>
      </c>
      <c r="K35" s="34">
        <v>14.78</v>
      </c>
      <c r="L35" s="34">
        <v>7.07</v>
      </c>
      <c r="M35" s="34">
        <v>23.64</v>
      </c>
      <c r="N35" s="34">
        <v>0.11</v>
      </c>
      <c r="O35" s="34">
        <v>7.76</v>
      </c>
      <c r="P35" s="34">
        <v>3.94</v>
      </c>
      <c r="Q35" s="34">
        <v>28.91</v>
      </c>
      <c r="R35" s="34">
        <v>104.81</v>
      </c>
      <c r="S35" s="34">
        <v>37.1</v>
      </c>
      <c r="T35" s="34">
        <v>7.06</v>
      </c>
      <c r="U35" s="34">
        <v>413.16</v>
      </c>
      <c r="V35" s="35" t="s">
        <v>29</v>
      </c>
      <c r="W35" s="35" t="s">
        <v>29</v>
      </c>
      <c r="X35" s="35" t="s">
        <v>30</v>
      </c>
      <c r="Y35" s="35" t="s">
        <v>31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</row>
    <row r="36" spans="1:48" s="36" customFormat="1" ht="19.5" x14ac:dyDescent="0.25">
      <c r="A36" s="31" t="s">
        <v>94</v>
      </c>
      <c r="B36" s="32" t="s">
        <v>99</v>
      </c>
      <c r="C36" s="31" t="s">
        <v>100</v>
      </c>
      <c r="D36" s="33">
        <v>36.479999999999997</v>
      </c>
      <c r="E36" s="33">
        <v>-0.21</v>
      </c>
      <c r="F36" s="33">
        <v>36.270000000000003</v>
      </c>
      <c r="G36" s="34">
        <v>0.11</v>
      </c>
      <c r="H36" s="34">
        <v>0.28999999999999998</v>
      </c>
      <c r="I36" s="34">
        <v>4.47</v>
      </c>
      <c r="J36" s="34">
        <v>2.0699999999999998</v>
      </c>
      <c r="K36" s="34">
        <v>7.0000000000000007E-2</v>
      </c>
      <c r="L36" s="34">
        <v>11.51</v>
      </c>
      <c r="M36" s="34">
        <v>0.69</v>
      </c>
      <c r="N36" s="34">
        <v>4.2</v>
      </c>
      <c r="O36" s="34">
        <v>0.76</v>
      </c>
      <c r="P36" s="34">
        <v>9.7200000000000006</v>
      </c>
      <c r="Q36" s="34">
        <v>0</v>
      </c>
      <c r="R36" s="34">
        <v>0.18</v>
      </c>
      <c r="S36" s="34">
        <v>0</v>
      </c>
      <c r="T36" s="34">
        <v>7.0000000000000007E-2</v>
      </c>
      <c r="U36" s="34">
        <v>2.13</v>
      </c>
      <c r="V36" s="35" t="s">
        <v>29</v>
      </c>
      <c r="W36" s="35" t="s">
        <v>29</v>
      </c>
      <c r="X36" s="35" t="s">
        <v>30</v>
      </c>
      <c r="Y36" s="35" t="s">
        <v>31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</row>
    <row r="37" spans="1:48" s="36" customFormat="1" ht="19.5" x14ac:dyDescent="0.25">
      <c r="A37" s="31" t="s">
        <v>94</v>
      </c>
      <c r="B37" s="32" t="s">
        <v>101</v>
      </c>
      <c r="C37" s="31" t="s">
        <v>102</v>
      </c>
      <c r="D37" s="33">
        <v>32.590000000000003</v>
      </c>
      <c r="E37" s="33">
        <v>-1.27</v>
      </c>
      <c r="F37" s="33">
        <v>31.32</v>
      </c>
      <c r="G37" s="34">
        <v>12.76</v>
      </c>
      <c r="H37" s="34">
        <v>0.12</v>
      </c>
      <c r="I37" s="34">
        <v>0.24</v>
      </c>
      <c r="J37" s="34">
        <v>0.81</v>
      </c>
      <c r="K37" s="34">
        <v>0.16</v>
      </c>
      <c r="L37" s="34">
        <v>2.3199999999999998</v>
      </c>
      <c r="M37" s="34">
        <v>0.12</v>
      </c>
      <c r="N37" s="34">
        <v>9.1</v>
      </c>
      <c r="O37" s="34">
        <v>3.57</v>
      </c>
      <c r="P37" s="34">
        <v>1.25</v>
      </c>
      <c r="Q37" s="34">
        <v>0.23</v>
      </c>
      <c r="R37" s="34">
        <v>0.24</v>
      </c>
      <c r="S37" s="34">
        <v>0.08</v>
      </c>
      <c r="T37" s="34">
        <v>0.18</v>
      </c>
      <c r="U37" s="34">
        <v>0.14000000000000001</v>
      </c>
      <c r="V37" s="35" t="s">
        <v>29</v>
      </c>
      <c r="W37" s="35" t="s">
        <v>29</v>
      </c>
      <c r="X37" s="35" t="s">
        <v>30</v>
      </c>
      <c r="Y37" s="35" t="s">
        <v>31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</row>
    <row r="38" spans="1:48" s="36" customFormat="1" ht="19.5" x14ac:dyDescent="0.25">
      <c r="A38" s="31" t="s">
        <v>94</v>
      </c>
      <c r="B38" s="32" t="s">
        <v>103</v>
      </c>
      <c r="C38" s="31" t="s">
        <v>104</v>
      </c>
      <c r="D38" s="33">
        <v>167.48</v>
      </c>
      <c r="E38" s="33">
        <v>-24.19</v>
      </c>
      <c r="F38" s="33">
        <v>143.29</v>
      </c>
      <c r="G38" s="34">
        <v>51.68</v>
      </c>
      <c r="H38" s="34">
        <v>2.23</v>
      </c>
      <c r="I38" s="34">
        <v>5.23</v>
      </c>
      <c r="J38" s="34">
        <v>16.32</v>
      </c>
      <c r="K38" s="34">
        <v>6.58</v>
      </c>
      <c r="L38" s="34">
        <v>2.75</v>
      </c>
      <c r="M38" s="34">
        <v>2.8</v>
      </c>
      <c r="N38" s="34">
        <v>10.68</v>
      </c>
      <c r="O38" s="34">
        <v>7.64</v>
      </c>
      <c r="P38" s="34">
        <v>11.86</v>
      </c>
      <c r="Q38" s="34">
        <v>9.8000000000000007</v>
      </c>
      <c r="R38" s="34">
        <v>6.38</v>
      </c>
      <c r="S38" s="34">
        <v>3.79</v>
      </c>
      <c r="T38" s="34">
        <v>2.95</v>
      </c>
      <c r="U38" s="34">
        <v>2.6</v>
      </c>
      <c r="V38" s="35" t="s">
        <v>29</v>
      </c>
      <c r="W38" s="35" t="s">
        <v>29</v>
      </c>
      <c r="X38" s="35" t="s">
        <v>30</v>
      </c>
      <c r="Y38" s="35" t="s">
        <v>31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</row>
    <row r="39" spans="1:48" s="36" customFormat="1" ht="19.5" x14ac:dyDescent="0.25">
      <c r="A39" s="31" t="s">
        <v>94</v>
      </c>
      <c r="B39" s="32" t="s">
        <v>105</v>
      </c>
      <c r="C39" s="31" t="s">
        <v>106</v>
      </c>
      <c r="D39" s="33">
        <v>209.44</v>
      </c>
      <c r="E39" s="33">
        <v>0</v>
      </c>
      <c r="F39" s="33">
        <v>209.43999999999997</v>
      </c>
      <c r="G39" s="34">
        <v>4.75</v>
      </c>
      <c r="H39" s="34">
        <v>1.83</v>
      </c>
      <c r="I39" s="34">
        <v>0.15</v>
      </c>
      <c r="J39" s="34">
        <v>4.09</v>
      </c>
      <c r="K39" s="34">
        <v>2</v>
      </c>
      <c r="L39" s="34">
        <v>0.64</v>
      </c>
      <c r="M39" s="34">
        <v>0.3</v>
      </c>
      <c r="N39" s="34">
        <v>0.85</v>
      </c>
      <c r="O39" s="34">
        <v>0.43</v>
      </c>
      <c r="P39" s="34">
        <v>151.22</v>
      </c>
      <c r="Q39" s="34">
        <v>0.75</v>
      </c>
      <c r="R39" s="34">
        <v>37.51</v>
      </c>
      <c r="S39" s="34">
        <v>1.45</v>
      </c>
      <c r="T39" s="34">
        <v>0.66</v>
      </c>
      <c r="U39" s="34">
        <v>2.81</v>
      </c>
      <c r="V39" s="35" t="s">
        <v>29</v>
      </c>
      <c r="W39" s="35" t="s">
        <v>29</v>
      </c>
      <c r="X39" s="35" t="s">
        <v>30</v>
      </c>
      <c r="Y39" s="35" t="s">
        <v>31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48" s="36" customFormat="1" ht="19.5" x14ac:dyDescent="0.25">
      <c r="A40" s="31" t="s">
        <v>94</v>
      </c>
      <c r="B40" s="32" t="s">
        <v>107</v>
      </c>
      <c r="C40" s="31" t="s">
        <v>108</v>
      </c>
      <c r="D40" s="33">
        <v>74.900000000000006</v>
      </c>
      <c r="E40" s="33">
        <v>-17.760000000000002</v>
      </c>
      <c r="F40" s="33">
        <v>57.140000000000008</v>
      </c>
      <c r="G40" s="34">
        <v>1.32</v>
      </c>
      <c r="H40" s="34">
        <v>4.17</v>
      </c>
      <c r="I40" s="34">
        <v>0.06</v>
      </c>
      <c r="J40" s="34">
        <v>0</v>
      </c>
      <c r="K40" s="34">
        <v>18.53</v>
      </c>
      <c r="L40" s="34">
        <v>0.01</v>
      </c>
      <c r="M40" s="34">
        <v>0.01</v>
      </c>
      <c r="N40" s="34">
        <v>0</v>
      </c>
      <c r="O40" s="34">
        <v>0.02</v>
      </c>
      <c r="P40" s="34">
        <v>0.69</v>
      </c>
      <c r="Q40" s="34">
        <v>6.47</v>
      </c>
      <c r="R40" s="34">
        <v>0.02</v>
      </c>
      <c r="S40" s="34">
        <v>20.89</v>
      </c>
      <c r="T40" s="34">
        <v>0</v>
      </c>
      <c r="U40" s="34">
        <v>4.95</v>
      </c>
      <c r="V40" s="35" t="s">
        <v>29</v>
      </c>
      <c r="W40" s="35" t="s">
        <v>29</v>
      </c>
      <c r="X40" s="35" t="s">
        <v>30</v>
      </c>
      <c r="Y40" s="35" t="s">
        <v>31</v>
      </c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</row>
    <row r="41" spans="1:48" s="36" customFormat="1" ht="19.5" x14ac:dyDescent="0.25">
      <c r="A41" s="31" t="s">
        <v>94</v>
      </c>
      <c r="B41" s="32" t="s">
        <v>109</v>
      </c>
      <c r="C41" s="31" t="s">
        <v>110</v>
      </c>
      <c r="D41" s="33">
        <v>6.6</v>
      </c>
      <c r="E41" s="33">
        <v>-2.09</v>
      </c>
      <c r="F41" s="33">
        <v>4.51</v>
      </c>
      <c r="G41" s="34">
        <v>0.36</v>
      </c>
      <c r="H41" s="34">
        <v>0.51</v>
      </c>
      <c r="I41" s="34">
        <v>0</v>
      </c>
      <c r="J41" s="34">
        <v>0.9</v>
      </c>
      <c r="K41" s="34">
        <v>0.5</v>
      </c>
      <c r="L41" s="34">
        <v>0</v>
      </c>
      <c r="M41" s="34">
        <v>0</v>
      </c>
      <c r="N41" s="34">
        <v>0.65</v>
      </c>
      <c r="O41" s="34">
        <v>0.01</v>
      </c>
      <c r="P41" s="34">
        <v>0.02</v>
      </c>
      <c r="Q41" s="34">
        <v>0.5</v>
      </c>
      <c r="R41" s="34">
        <v>0.01</v>
      </c>
      <c r="S41" s="34">
        <v>0.02</v>
      </c>
      <c r="T41" s="34">
        <v>0.03</v>
      </c>
      <c r="U41" s="34">
        <v>1</v>
      </c>
      <c r="V41" s="35" t="s">
        <v>29</v>
      </c>
      <c r="W41" s="35" t="s">
        <v>29</v>
      </c>
      <c r="X41" s="35" t="s">
        <v>30</v>
      </c>
      <c r="Y41" s="35" t="s">
        <v>31</v>
      </c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</row>
    <row r="42" spans="1:48" s="36" customFormat="1" ht="19.5" x14ac:dyDescent="0.25">
      <c r="A42" s="31" t="s">
        <v>94</v>
      </c>
      <c r="B42" s="32" t="s">
        <v>111</v>
      </c>
      <c r="C42" s="31" t="s">
        <v>112</v>
      </c>
      <c r="D42" s="33">
        <v>6.17</v>
      </c>
      <c r="E42" s="33">
        <v>0</v>
      </c>
      <c r="F42" s="33">
        <v>6.17</v>
      </c>
      <c r="G42" s="34">
        <v>6.17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5" t="s">
        <v>29</v>
      </c>
      <c r="W42" s="35" t="s">
        <v>30</v>
      </c>
      <c r="X42" s="35" t="s">
        <v>30</v>
      </c>
      <c r="Y42" s="35" t="s">
        <v>31</v>
      </c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48" s="36" customFormat="1" ht="19.5" x14ac:dyDescent="0.25">
      <c r="A43" s="31" t="s">
        <v>94</v>
      </c>
      <c r="B43" s="32" t="s">
        <v>113</v>
      </c>
      <c r="C43" s="31" t="s">
        <v>114</v>
      </c>
      <c r="D43" s="33">
        <v>14.09</v>
      </c>
      <c r="E43" s="33">
        <v>0</v>
      </c>
      <c r="F43" s="33">
        <v>14.089999999999998</v>
      </c>
      <c r="G43" s="34">
        <v>0</v>
      </c>
      <c r="H43" s="34">
        <v>0.5</v>
      </c>
      <c r="I43" s="34">
        <v>9.49</v>
      </c>
      <c r="J43" s="34">
        <v>0</v>
      </c>
      <c r="K43" s="34">
        <v>0.16</v>
      </c>
      <c r="L43" s="34">
        <v>0.1</v>
      </c>
      <c r="M43" s="34">
        <v>0.45</v>
      </c>
      <c r="N43" s="34">
        <v>0</v>
      </c>
      <c r="O43" s="34">
        <v>0.1</v>
      </c>
      <c r="P43" s="34">
        <v>1.62</v>
      </c>
      <c r="Q43" s="34">
        <v>1.27</v>
      </c>
      <c r="R43" s="34">
        <v>0.3</v>
      </c>
      <c r="S43" s="34">
        <v>0</v>
      </c>
      <c r="T43" s="34">
        <v>0</v>
      </c>
      <c r="U43" s="34">
        <v>0.1</v>
      </c>
      <c r="V43" s="35" t="s">
        <v>29</v>
      </c>
      <c r="W43" s="35" t="s">
        <v>30</v>
      </c>
      <c r="X43" s="35" t="s">
        <v>30</v>
      </c>
      <c r="Y43" s="35" t="s">
        <v>31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</row>
    <row r="44" spans="1:48" s="36" customFormat="1" ht="19.5" x14ac:dyDescent="0.25">
      <c r="A44" s="31" t="s">
        <v>94</v>
      </c>
      <c r="B44" s="32" t="s">
        <v>115</v>
      </c>
      <c r="C44" s="31" t="s">
        <v>116</v>
      </c>
      <c r="D44" s="33">
        <v>13.46</v>
      </c>
      <c r="E44" s="33">
        <v>0</v>
      </c>
      <c r="F44" s="33">
        <v>13.46</v>
      </c>
      <c r="G44" s="34">
        <v>0</v>
      </c>
      <c r="H44" s="34">
        <v>0.08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13.38</v>
      </c>
      <c r="S44" s="34">
        <v>0</v>
      </c>
      <c r="T44" s="34">
        <v>0</v>
      </c>
      <c r="U44" s="34">
        <v>0</v>
      </c>
      <c r="V44" s="35" t="s">
        <v>29</v>
      </c>
      <c r="W44" s="35" t="s">
        <v>30</v>
      </c>
      <c r="X44" s="35" t="s">
        <v>29</v>
      </c>
      <c r="Y44" s="35" t="s">
        <v>31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48" s="36" customFormat="1" ht="19.5" x14ac:dyDescent="0.25">
      <c r="A45" s="31" t="s">
        <v>94</v>
      </c>
      <c r="B45" s="32" t="s">
        <v>117</v>
      </c>
      <c r="C45" s="31" t="s">
        <v>118</v>
      </c>
      <c r="D45" s="33">
        <v>1.85</v>
      </c>
      <c r="E45" s="33">
        <v>0</v>
      </c>
      <c r="F45" s="33">
        <v>1.85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1.25</v>
      </c>
      <c r="M45" s="34">
        <v>0</v>
      </c>
      <c r="N45" s="34">
        <v>0.6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5" t="s">
        <v>29</v>
      </c>
      <c r="W45" s="35" t="s">
        <v>30</v>
      </c>
      <c r="X45" s="35" t="s">
        <v>30</v>
      </c>
      <c r="Y45" s="35" t="s">
        <v>31</v>
      </c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</row>
    <row r="46" spans="1:48" s="36" customFormat="1" ht="19.5" x14ac:dyDescent="0.25">
      <c r="A46" s="31" t="s">
        <v>94</v>
      </c>
      <c r="B46" s="32" t="s">
        <v>119</v>
      </c>
      <c r="C46" s="31" t="s">
        <v>120</v>
      </c>
      <c r="D46" s="33">
        <v>339.53</v>
      </c>
      <c r="E46" s="33">
        <v>5.19</v>
      </c>
      <c r="F46" s="33">
        <v>344.71999999999997</v>
      </c>
      <c r="G46" s="34">
        <v>34.6</v>
      </c>
      <c r="H46" s="34">
        <v>12.36</v>
      </c>
      <c r="I46" s="34">
        <v>0</v>
      </c>
      <c r="J46" s="34">
        <v>2.39</v>
      </c>
      <c r="K46" s="34">
        <v>70.58</v>
      </c>
      <c r="L46" s="34">
        <v>0.1</v>
      </c>
      <c r="M46" s="34">
        <v>10.78</v>
      </c>
      <c r="N46" s="34">
        <v>0.19</v>
      </c>
      <c r="O46" s="34">
        <v>0.06</v>
      </c>
      <c r="P46" s="34">
        <v>61.51</v>
      </c>
      <c r="Q46" s="34">
        <v>0.2</v>
      </c>
      <c r="R46" s="34">
        <v>36.340000000000003</v>
      </c>
      <c r="S46" s="34">
        <v>84.51</v>
      </c>
      <c r="T46" s="34">
        <v>21.15</v>
      </c>
      <c r="U46" s="34">
        <v>9.9499999999999993</v>
      </c>
      <c r="V46" s="35" t="s">
        <v>29</v>
      </c>
      <c r="W46" s="35" t="s">
        <v>30</v>
      </c>
      <c r="X46" s="35" t="s">
        <v>29</v>
      </c>
      <c r="Y46" s="35" t="s">
        <v>31</v>
      </c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48" s="36" customFormat="1" ht="19.5" x14ac:dyDescent="0.25">
      <c r="A47" s="31" t="s">
        <v>94</v>
      </c>
      <c r="B47" s="32" t="s">
        <v>121</v>
      </c>
      <c r="C47" s="31" t="s">
        <v>122</v>
      </c>
      <c r="D47" s="33">
        <v>0</v>
      </c>
      <c r="E47" s="33">
        <v>20</v>
      </c>
      <c r="F47" s="33">
        <v>20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20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5" t="s">
        <v>30</v>
      </c>
      <c r="W47" s="35" t="s">
        <v>29</v>
      </c>
      <c r="X47" s="35" t="s">
        <v>30</v>
      </c>
      <c r="Y47" s="35" t="s">
        <v>41</v>
      </c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48" s="36" customFormat="1" ht="19.5" x14ac:dyDescent="0.25">
      <c r="A48" s="31" t="s">
        <v>94</v>
      </c>
      <c r="B48" s="32" t="s">
        <v>123</v>
      </c>
      <c r="C48" s="31" t="s">
        <v>124</v>
      </c>
      <c r="D48" s="33">
        <v>0</v>
      </c>
      <c r="E48" s="33">
        <v>19.59</v>
      </c>
      <c r="F48" s="33">
        <v>19.59</v>
      </c>
      <c r="G48" s="34">
        <v>0</v>
      </c>
      <c r="H48" s="34">
        <v>16.079999999999998</v>
      </c>
      <c r="I48" s="34">
        <v>0</v>
      </c>
      <c r="J48" s="34">
        <v>7.0000000000000007E-2</v>
      </c>
      <c r="K48" s="34">
        <v>0</v>
      </c>
      <c r="L48" s="34">
        <v>0</v>
      </c>
      <c r="M48" s="34">
        <v>0.26</v>
      </c>
      <c r="N48" s="34">
        <v>3.18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5" t="s">
        <v>30</v>
      </c>
      <c r="W48" s="35" t="s">
        <v>29</v>
      </c>
      <c r="X48" s="35" t="s">
        <v>30</v>
      </c>
      <c r="Y48" s="35" t="s">
        <v>41</v>
      </c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</row>
    <row r="49" spans="1:48" s="36" customFormat="1" ht="19.5" x14ac:dyDescent="0.25">
      <c r="A49" s="31" t="s">
        <v>94</v>
      </c>
      <c r="B49" s="32" t="s">
        <v>125</v>
      </c>
      <c r="C49" s="31" t="s">
        <v>126</v>
      </c>
      <c r="D49" s="33">
        <v>0</v>
      </c>
      <c r="E49" s="33">
        <v>10.98</v>
      </c>
      <c r="F49" s="33">
        <v>10.98</v>
      </c>
      <c r="G49" s="34">
        <v>2.4500000000000002</v>
      </c>
      <c r="H49" s="34">
        <v>0.62</v>
      </c>
      <c r="I49" s="34">
        <v>1.89</v>
      </c>
      <c r="J49" s="34">
        <v>0.31</v>
      </c>
      <c r="K49" s="34">
        <v>0.3</v>
      </c>
      <c r="L49" s="34">
        <v>0.28000000000000003</v>
      </c>
      <c r="M49" s="34">
        <v>0</v>
      </c>
      <c r="N49" s="34">
        <v>0.75</v>
      </c>
      <c r="O49" s="34">
        <v>0.24</v>
      </c>
      <c r="P49" s="34">
        <v>0.89</v>
      </c>
      <c r="Q49" s="34">
        <v>0.66</v>
      </c>
      <c r="R49" s="34">
        <v>1.1299999999999999</v>
      </c>
      <c r="S49" s="34">
        <v>0</v>
      </c>
      <c r="T49" s="34">
        <v>0.96</v>
      </c>
      <c r="U49" s="34">
        <v>0.5</v>
      </c>
      <c r="V49" s="35" t="s">
        <v>30</v>
      </c>
      <c r="W49" s="35" t="s">
        <v>29</v>
      </c>
      <c r="X49" s="35" t="s">
        <v>30</v>
      </c>
      <c r="Y49" s="35" t="s">
        <v>41</v>
      </c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</row>
    <row r="50" spans="1:48" s="36" customFormat="1" ht="19.5" x14ac:dyDescent="0.25">
      <c r="A50" s="31" t="s">
        <v>127</v>
      </c>
      <c r="B50" s="32" t="s">
        <v>128</v>
      </c>
      <c r="C50" s="31" t="s">
        <v>129</v>
      </c>
      <c r="D50" s="33">
        <v>0</v>
      </c>
      <c r="E50" s="33">
        <v>0</v>
      </c>
      <c r="F50" s="33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5" t="s">
        <v>29</v>
      </c>
      <c r="W50" s="35" t="s">
        <v>30</v>
      </c>
      <c r="X50" s="35" t="s">
        <v>29</v>
      </c>
      <c r="Y50" s="35" t="s">
        <v>31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s="36" customFormat="1" ht="19.5" x14ac:dyDescent="0.25">
      <c r="A51" s="31" t="s">
        <v>130</v>
      </c>
      <c r="B51" s="32" t="s">
        <v>131</v>
      </c>
      <c r="C51" s="31" t="s">
        <v>132</v>
      </c>
      <c r="D51" s="33">
        <v>0</v>
      </c>
      <c r="E51" s="33">
        <v>24.99</v>
      </c>
      <c r="F51" s="33">
        <v>24.990000000000002</v>
      </c>
      <c r="G51" s="34">
        <v>4.7300000000000004</v>
      </c>
      <c r="H51" s="34">
        <v>0.89</v>
      </c>
      <c r="I51" s="34">
        <v>0.59</v>
      </c>
      <c r="J51" s="34">
        <v>1.61</v>
      </c>
      <c r="K51" s="34">
        <v>1.27</v>
      </c>
      <c r="L51" s="34">
        <v>3.34</v>
      </c>
      <c r="M51" s="34">
        <v>0.38</v>
      </c>
      <c r="N51" s="34">
        <v>1.59</v>
      </c>
      <c r="O51" s="34">
        <v>0.88</v>
      </c>
      <c r="P51" s="34">
        <v>1.34</v>
      </c>
      <c r="Q51" s="34">
        <v>1.37</v>
      </c>
      <c r="R51" s="34">
        <v>2.4</v>
      </c>
      <c r="S51" s="34">
        <v>1.55</v>
      </c>
      <c r="T51" s="34">
        <v>1.41</v>
      </c>
      <c r="U51" s="34">
        <v>1.64</v>
      </c>
      <c r="V51" s="35" t="s">
        <v>30</v>
      </c>
      <c r="W51" s="35" t="s">
        <v>29</v>
      </c>
      <c r="X51" s="35" t="s">
        <v>30</v>
      </c>
      <c r="Y51" s="35" t="s">
        <v>41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</row>
    <row r="52" spans="1:48" s="36" customFormat="1" ht="19.5" x14ac:dyDescent="0.25">
      <c r="A52" s="31" t="s">
        <v>133</v>
      </c>
      <c r="B52" s="32" t="s">
        <v>134</v>
      </c>
      <c r="C52" s="31" t="s">
        <v>135</v>
      </c>
      <c r="D52" s="33">
        <v>0</v>
      </c>
      <c r="E52" s="33">
        <v>131</v>
      </c>
      <c r="F52" s="33">
        <v>131</v>
      </c>
      <c r="G52" s="34">
        <v>2.0099999999999998</v>
      </c>
      <c r="H52" s="34">
        <v>2.2400000000000002</v>
      </c>
      <c r="I52" s="34">
        <v>13.74</v>
      </c>
      <c r="J52" s="34">
        <v>46.31</v>
      </c>
      <c r="K52" s="34">
        <v>1.68</v>
      </c>
      <c r="L52" s="34">
        <v>8.5</v>
      </c>
      <c r="M52" s="34">
        <v>3.66</v>
      </c>
      <c r="N52" s="34">
        <v>13.11</v>
      </c>
      <c r="O52" s="34">
        <v>9.8800000000000008</v>
      </c>
      <c r="P52" s="34">
        <v>24.55</v>
      </c>
      <c r="Q52" s="34">
        <v>2.8</v>
      </c>
      <c r="R52" s="34">
        <v>1.63</v>
      </c>
      <c r="S52" s="34">
        <v>0.13</v>
      </c>
      <c r="T52" s="34">
        <v>0.72</v>
      </c>
      <c r="U52" s="34">
        <v>0.04</v>
      </c>
      <c r="V52" s="35" t="s">
        <v>30</v>
      </c>
      <c r="W52" s="35" t="s">
        <v>29</v>
      </c>
      <c r="X52" s="35" t="s">
        <v>30</v>
      </c>
      <c r="Y52" s="35" t="s">
        <v>41</v>
      </c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s="36" customFormat="1" ht="19.5" x14ac:dyDescent="0.25">
      <c r="A53" s="31" t="s">
        <v>136</v>
      </c>
      <c r="B53" s="32" t="s">
        <v>137</v>
      </c>
      <c r="C53" s="31" t="s">
        <v>138</v>
      </c>
      <c r="D53" s="33">
        <v>778.26</v>
      </c>
      <c r="E53" s="33">
        <v>141.05000000000001</v>
      </c>
      <c r="F53" s="33">
        <v>919.31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509.16</v>
      </c>
      <c r="Q53" s="34">
        <v>142.79</v>
      </c>
      <c r="R53" s="34">
        <v>95.07</v>
      </c>
      <c r="S53" s="34">
        <v>61.38</v>
      </c>
      <c r="T53" s="34">
        <v>55.16</v>
      </c>
      <c r="U53" s="34">
        <v>55.75</v>
      </c>
      <c r="V53" s="35" t="s">
        <v>29</v>
      </c>
      <c r="W53" s="35" t="s">
        <v>30</v>
      </c>
      <c r="X53" s="35" t="s">
        <v>29</v>
      </c>
      <c r="Y53" s="35" t="s">
        <v>31</v>
      </c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1:48" s="36" customFormat="1" ht="19.5" x14ac:dyDescent="0.25">
      <c r="A54" s="31" t="s">
        <v>139</v>
      </c>
      <c r="B54" s="32" t="s">
        <v>140</v>
      </c>
      <c r="C54" s="31" t="s">
        <v>141</v>
      </c>
      <c r="D54" s="33">
        <v>1064.93</v>
      </c>
      <c r="E54" s="33">
        <v>0</v>
      </c>
      <c r="F54" s="33">
        <v>1064.93</v>
      </c>
      <c r="G54" s="34">
        <v>231.7</v>
      </c>
      <c r="H54" s="34">
        <v>184.66</v>
      </c>
      <c r="I54" s="34">
        <v>27.32</v>
      </c>
      <c r="J54" s="34">
        <v>125.03</v>
      </c>
      <c r="K54" s="34">
        <v>71.849999999999994</v>
      </c>
      <c r="L54" s="34">
        <v>117.42</v>
      </c>
      <c r="M54" s="34">
        <v>39.549999999999997</v>
      </c>
      <c r="N54" s="34">
        <v>150.69</v>
      </c>
      <c r="O54" s="34">
        <v>116.71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5" t="s">
        <v>29</v>
      </c>
      <c r="W54" s="35" t="s">
        <v>30</v>
      </c>
      <c r="X54" s="35" t="s">
        <v>30</v>
      </c>
      <c r="Y54" s="35" t="s">
        <v>31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s="36" customFormat="1" ht="19.5" x14ac:dyDescent="0.25">
      <c r="A55" s="31" t="s">
        <v>142</v>
      </c>
      <c r="B55" s="32" t="s">
        <v>143</v>
      </c>
      <c r="C55" s="31" t="s">
        <v>144</v>
      </c>
      <c r="D55" s="33">
        <v>67.36</v>
      </c>
      <c r="E55" s="33">
        <v>0.04</v>
      </c>
      <c r="F55" s="33">
        <v>67.40000000000002</v>
      </c>
      <c r="G55" s="34">
        <v>5.46</v>
      </c>
      <c r="H55" s="34">
        <v>2</v>
      </c>
      <c r="I55" s="34">
        <v>4.59</v>
      </c>
      <c r="J55" s="34">
        <v>19.75</v>
      </c>
      <c r="K55" s="34">
        <v>0.19</v>
      </c>
      <c r="L55" s="34">
        <v>8.99</v>
      </c>
      <c r="M55" s="34">
        <v>0.81</v>
      </c>
      <c r="N55" s="34">
        <v>6.22</v>
      </c>
      <c r="O55" s="34">
        <v>2.21</v>
      </c>
      <c r="P55" s="34">
        <v>9.24</v>
      </c>
      <c r="Q55" s="34">
        <v>0.43</v>
      </c>
      <c r="R55" s="34">
        <v>2.13</v>
      </c>
      <c r="S55" s="34">
        <v>0.24</v>
      </c>
      <c r="T55" s="34">
        <v>4.66</v>
      </c>
      <c r="U55" s="34">
        <v>0.48</v>
      </c>
      <c r="V55" s="35" t="s">
        <v>29</v>
      </c>
      <c r="W55" s="35" t="s">
        <v>30</v>
      </c>
      <c r="X55" s="35" t="s">
        <v>29</v>
      </c>
      <c r="Y55" s="35" t="s">
        <v>31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s="36" customFormat="1" ht="19.5" x14ac:dyDescent="0.25">
      <c r="A56" s="31" t="s">
        <v>145</v>
      </c>
      <c r="B56" s="32" t="s">
        <v>146</v>
      </c>
      <c r="C56" s="31" t="s">
        <v>147</v>
      </c>
      <c r="D56" s="33">
        <v>25.11</v>
      </c>
      <c r="E56" s="33">
        <v>0.02</v>
      </c>
      <c r="F56" s="33">
        <v>25.13</v>
      </c>
      <c r="G56" s="34">
        <v>7.24</v>
      </c>
      <c r="H56" s="34">
        <v>0</v>
      </c>
      <c r="I56" s="34">
        <v>1.0900000000000001</v>
      </c>
      <c r="J56" s="34">
        <v>3.13</v>
      </c>
      <c r="K56" s="34">
        <v>2.33</v>
      </c>
      <c r="L56" s="34">
        <v>0</v>
      </c>
      <c r="M56" s="34">
        <v>0.3</v>
      </c>
      <c r="N56" s="34">
        <v>2.23</v>
      </c>
      <c r="O56" s="34">
        <v>0.12</v>
      </c>
      <c r="P56" s="34">
        <v>1.99</v>
      </c>
      <c r="Q56" s="34">
        <v>4.2699999999999996</v>
      </c>
      <c r="R56" s="34">
        <v>0.24</v>
      </c>
      <c r="S56" s="34">
        <v>0</v>
      </c>
      <c r="T56" s="34">
        <v>1.85</v>
      </c>
      <c r="U56" s="34">
        <v>0.34</v>
      </c>
      <c r="V56" s="35" t="s">
        <v>29</v>
      </c>
      <c r="W56" s="35" t="s">
        <v>30</v>
      </c>
      <c r="X56" s="35" t="s">
        <v>29</v>
      </c>
      <c r="Y56" s="35" t="s">
        <v>31</v>
      </c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</row>
    <row r="57" spans="1:48" s="36" customFormat="1" ht="19.5" x14ac:dyDescent="0.25">
      <c r="A57" s="31" t="s">
        <v>148</v>
      </c>
      <c r="B57" s="32" t="s">
        <v>149</v>
      </c>
      <c r="C57" s="31" t="s">
        <v>150</v>
      </c>
      <c r="D57" s="33">
        <v>0</v>
      </c>
      <c r="E57" s="33">
        <v>0</v>
      </c>
      <c r="F57" s="33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5" t="s">
        <v>29</v>
      </c>
      <c r="W57" s="35" t="s">
        <v>30</v>
      </c>
      <c r="X57" s="35" t="s">
        <v>30</v>
      </c>
      <c r="Y57" s="35" t="s">
        <v>31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s="36" customFormat="1" ht="19.5" x14ac:dyDescent="0.25">
      <c r="A58" s="31" t="s">
        <v>151</v>
      </c>
      <c r="B58" s="32" t="s">
        <v>152</v>
      </c>
      <c r="C58" s="31" t="s">
        <v>153</v>
      </c>
      <c r="D58" s="33">
        <v>0</v>
      </c>
      <c r="E58" s="33">
        <v>3.29</v>
      </c>
      <c r="F58" s="33">
        <v>3.29</v>
      </c>
      <c r="G58" s="34">
        <v>0.2</v>
      </c>
      <c r="H58" s="34">
        <v>0.02</v>
      </c>
      <c r="I58" s="34">
        <v>0.53</v>
      </c>
      <c r="J58" s="34">
        <v>0.21</v>
      </c>
      <c r="K58" s="34">
        <v>0</v>
      </c>
      <c r="L58" s="34">
        <v>0.27</v>
      </c>
      <c r="M58" s="34">
        <v>0.1</v>
      </c>
      <c r="N58" s="34">
        <v>0</v>
      </c>
      <c r="O58" s="34">
        <v>0</v>
      </c>
      <c r="P58" s="34">
        <v>0.73</v>
      </c>
      <c r="Q58" s="34">
        <v>0.52</v>
      </c>
      <c r="R58" s="34">
        <v>0.35</v>
      </c>
      <c r="S58" s="34">
        <v>0.35</v>
      </c>
      <c r="T58" s="34">
        <v>0.01</v>
      </c>
      <c r="U58" s="34">
        <v>0</v>
      </c>
      <c r="V58" s="35" t="s">
        <v>30</v>
      </c>
      <c r="W58" s="35" t="s">
        <v>29</v>
      </c>
      <c r="X58" s="35" t="s">
        <v>30</v>
      </c>
      <c r="Y58" s="35" t="s">
        <v>41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s="36" customFormat="1" ht="19.5" x14ac:dyDescent="0.25">
      <c r="A59" s="31" t="s">
        <v>154</v>
      </c>
      <c r="B59" s="32" t="s">
        <v>155</v>
      </c>
      <c r="C59" s="31" t="s">
        <v>156</v>
      </c>
      <c r="D59" s="33">
        <v>0</v>
      </c>
      <c r="E59" s="33">
        <v>539.21</v>
      </c>
      <c r="F59" s="33">
        <v>539.21</v>
      </c>
      <c r="G59" s="34">
        <v>1.79</v>
      </c>
      <c r="H59" s="34">
        <v>23.82</v>
      </c>
      <c r="I59" s="34">
        <v>64.150000000000006</v>
      </c>
      <c r="J59" s="34">
        <v>2.41</v>
      </c>
      <c r="K59" s="34">
        <v>31.91</v>
      </c>
      <c r="L59" s="34">
        <v>17.149999999999999</v>
      </c>
      <c r="M59" s="34">
        <v>19.82</v>
      </c>
      <c r="N59" s="34">
        <v>6.79</v>
      </c>
      <c r="O59" s="34">
        <v>33.56</v>
      </c>
      <c r="P59" s="34">
        <v>188.48</v>
      </c>
      <c r="Q59" s="34">
        <v>15.48</v>
      </c>
      <c r="R59" s="34">
        <v>0</v>
      </c>
      <c r="S59" s="34">
        <v>50.46</v>
      </c>
      <c r="T59" s="34">
        <v>0.2</v>
      </c>
      <c r="U59" s="34">
        <v>83.19</v>
      </c>
      <c r="V59" s="35" t="s">
        <v>30</v>
      </c>
      <c r="W59" s="35" t="s">
        <v>29</v>
      </c>
      <c r="X59" s="35" t="s">
        <v>30</v>
      </c>
      <c r="Y59" s="35" t="s">
        <v>41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s="36" customFormat="1" ht="19.5" x14ac:dyDescent="0.25">
      <c r="A60" s="31" t="s">
        <v>157</v>
      </c>
      <c r="B60" s="32" t="s">
        <v>158</v>
      </c>
      <c r="C60" s="31" t="s">
        <v>159</v>
      </c>
      <c r="D60" s="33">
        <v>0</v>
      </c>
      <c r="E60" s="33">
        <v>47.71</v>
      </c>
      <c r="F60" s="33">
        <v>47.709999999999994</v>
      </c>
      <c r="G60" s="34">
        <v>1.55</v>
      </c>
      <c r="H60" s="34">
        <v>9.76</v>
      </c>
      <c r="I60" s="34">
        <v>5.23</v>
      </c>
      <c r="J60" s="34">
        <v>0.23</v>
      </c>
      <c r="K60" s="34">
        <v>18.309999999999999</v>
      </c>
      <c r="L60" s="34">
        <v>0.26</v>
      </c>
      <c r="M60" s="34">
        <v>0</v>
      </c>
      <c r="N60" s="34">
        <v>2.34</v>
      </c>
      <c r="O60" s="34">
        <v>0.69</v>
      </c>
      <c r="P60" s="34">
        <v>0</v>
      </c>
      <c r="Q60" s="34">
        <v>0.2</v>
      </c>
      <c r="R60" s="34">
        <v>4.2300000000000004</v>
      </c>
      <c r="S60" s="34">
        <v>2</v>
      </c>
      <c r="T60" s="34">
        <v>1.18</v>
      </c>
      <c r="U60" s="34">
        <v>1.73</v>
      </c>
      <c r="V60" s="35" t="s">
        <v>30</v>
      </c>
      <c r="W60" s="35" t="s">
        <v>29</v>
      </c>
      <c r="X60" s="35" t="s">
        <v>30</v>
      </c>
      <c r="Y60" s="35" t="s">
        <v>41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</row>
    <row r="61" spans="1:48" s="36" customFormat="1" ht="19.5" x14ac:dyDescent="0.25">
      <c r="A61" s="31" t="s">
        <v>160</v>
      </c>
      <c r="B61" s="32" t="s">
        <v>161</v>
      </c>
      <c r="C61" s="31" t="s">
        <v>162</v>
      </c>
      <c r="D61" s="33">
        <v>0</v>
      </c>
      <c r="E61" s="33">
        <v>0</v>
      </c>
      <c r="F61" s="33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5" t="s">
        <v>30</v>
      </c>
      <c r="W61" s="35" t="s">
        <v>29</v>
      </c>
      <c r="X61" s="35" t="s">
        <v>30</v>
      </c>
      <c r="Y61" s="35" t="s">
        <v>41</v>
      </c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48" s="24" customFormat="1" ht="20.25" x14ac:dyDescent="0.25">
      <c r="A62" s="19">
        <v>3</v>
      </c>
      <c r="B62" s="20" t="s">
        <v>163</v>
      </c>
      <c r="C62" s="19" t="s">
        <v>164</v>
      </c>
      <c r="D62" s="21">
        <v>145.22</v>
      </c>
      <c r="E62" s="21">
        <v>0</v>
      </c>
      <c r="F62" s="21">
        <v>145.22</v>
      </c>
      <c r="G62" s="22">
        <v>1.1499999999999999</v>
      </c>
      <c r="H62" s="22">
        <v>5.0199999999999996</v>
      </c>
      <c r="I62" s="22">
        <v>0</v>
      </c>
      <c r="J62" s="22">
        <v>0.31</v>
      </c>
      <c r="K62" s="22">
        <v>1.25</v>
      </c>
      <c r="L62" s="22">
        <v>1.53</v>
      </c>
      <c r="M62" s="22">
        <v>16.12</v>
      </c>
      <c r="N62" s="22">
        <v>7.06</v>
      </c>
      <c r="O62" s="22">
        <v>0.63</v>
      </c>
      <c r="P62" s="22">
        <v>52</v>
      </c>
      <c r="Q62" s="22">
        <v>4.12</v>
      </c>
      <c r="R62" s="22">
        <v>24.65</v>
      </c>
      <c r="S62" s="22">
        <v>5.93</v>
      </c>
      <c r="T62" s="22">
        <v>22.63</v>
      </c>
      <c r="U62" s="22">
        <v>2.82</v>
      </c>
      <c r="V62" s="23" t="s">
        <v>29</v>
      </c>
      <c r="W62" s="23" t="s">
        <v>30</v>
      </c>
      <c r="X62" s="23" t="s">
        <v>30</v>
      </c>
      <c r="Y62" s="23" t="s">
        <v>31</v>
      </c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s="6" customFormat="1" ht="19.5" x14ac:dyDescent="0.25">
      <c r="A63" s="14" t="s">
        <v>165</v>
      </c>
      <c r="B63" s="15" t="s">
        <v>166</v>
      </c>
      <c r="C63" s="14"/>
      <c r="D63" s="16">
        <v>0</v>
      </c>
      <c r="E63" s="16">
        <v>0</v>
      </c>
      <c r="F63" s="16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8" t="s">
        <v>26</v>
      </c>
      <c r="W63" s="18" t="s">
        <v>26</v>
      </c>
      <c r="X63" s="18" t="s">
        <v>26</v>
      </c>
      <c r="Y63" s="18" t="s">
        <v>26</v>
      </c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</row>
    <row r="64" spans="1:48" s="24" customFormat="1" ht="20.25" x14ac:dyDescent="0.25">
      <c r="A64" s="19">
        <v>1</v>
      </c>
      <c r="B64" s="20" t="s">
        <v>167</v>
      </c>
      <c r="C64" s="19" t="s">
        <v>168</v>
      </c>
      <c r="D64" s="21">
        <v>0</v>
      </c>
      <c r="E64" s="21">
        <v>0</v>
      </c>
      <c r="F64" s="21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3" t="s">
        <v>29</v>
      </c>
      <c r="W64" s="23" t="s">
        <v>30</v>
      </c>
      <c r="X64" s="23" t="s">
        <v>30</v>
      </c>
      <c r="Y64" s="23" t="s">
        <v>31</v>
      </c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s="24" customFormat="1" ht="20.25" x14ac:dyDescent="0.25">
      <c r="A65" s="19">
        <v>2</v>
      </c>
      <c r="B65" s="20" t="s">
        <v>169</v>
      </c>
      <c r="C65" s="19" t="s">
        <v>170</v>
      </c>
      <c r="D65" s="21">
        <v>0</v>
      </c>
      <c r="E65" s="21">
        <v>0</v>
      </c>
      <c r="F65" s="21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3" t="s">
        <v>29</v>
      </c>
      <c r="W65" s="23" t="s">
        <v>30</v>
      </c>
      <c r="X65" s="23" t="s">
        <v>30</v>
      </c>
      <c r="Y65" s="23" t="s">
        <v>31</v>
      </c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24" customFormat="1" ht="20.25" x14ac:dyDescent="0.25">
      <c r="A66" s="19">
        <v>3</v>
      </c>
      <c r="B66" s="20" t="s">
        <v>171</v>
      </c>
      <c r="C66" s="19" t="s">
        <v>172</v>
      </c>
      <c r="D66" s="21">
        <v>5510.24</v>
      </c>
      <c r="E66" s="21">
        <v>0</v>
      </c>
      <c r="F66" s="21">
        <v>5510.24</v>
      </c>
      <c r="G66" s="22">
        <v>994.83</v>
      </c>
      <c r="H66" s="22">
        <v>749.04</v>
      </c>
      <c r="I66" s="22">
        <v>192.98</v>
      </c>
      <c r="J66" s="22">
        <v>379.02</v>
      </c>
      <c r="K66" s="22">
        <v>1955.15</v>
      </c>
      <c r="L66" s="22">
        <v>278.11</v>
      </c>
      <c r="M66" s="22">
        <v>244.79</v>
      </c>
      <c r="N66" s="22">
        <v>403.72</v>
      </c>
      <c r="O66" s="22">
        <v>312.61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3" t="s">
        <v>29</v>
      </c>
      <c r="W66" s="23" t="s">
        <v>30</v>
      </c>
      <c r="X66" s="23" t="s">
        <v>30</v>
      </c>
      <c r="Y66" s="23" t="s">
        <v>173</v>
      </c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s="24" customFormat="1" ht="60.75" x14ac:dyDescent="0.25">
      <c r="A67" s="19">
        <v>4</v>
      </c>
      <c r="B67" s="20" t="s">
        <v>174</v>
      </c>
      <c r="C67" s="19" t="s">
        <v>175</v>
      </c>
      <c r="D67" s="21">
        <v>256.33</v>
      </c>
      <c r="E67" s="21">
        <v>0</v>
      </c>
      <c r="F67" s="21">
        <f>SUM(G67:U67)</f>
        <v>256.328374</v>
      </c>
      <c r="G67" s="22">
        <v>0</v>
      </c>
      <c r="H67" s="22">
        <f>[1]CH6!$BA$5</f>
        <v>11.376067000000001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f>[1]CH6!$AY$5+[1]CH6!$AW$5</f>
        <v>89.598503999999991</v>
      </c>
      <c r="R67" s="22">
        <f>[1]CH6!$BB$5</f>
        <v>77.488419999999991</v>
      </c>
      <c r="S67" s="22">
        <f>[1]CH6!$AX$5+[1]CH6!$AZ$5</f>
        <v>77.865383000000008</v>
      </c>
      <c r="T67" s="22">
        <v>0</v>
      </c>
      <c r="U67" s="22">
        <v>0</v>
      </c>
      <c r="V67" s="23" t="s">
        <v>29</v>
      </c>
      <c r="W67" s="23" t="s">
        <v>29</v>
      </c>
      <c r="X67" s="23" t="s">
        <v>30</v>
      </c>
      <c r="Y67" s="23" t="s">
        <v>31</v>
      </c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s="24" customFormat="1" ht="40.5" x14ac:dyDescent="0.25">
      <c r="A68" s="19">
        <v>5</v>
      </c>
      <c r="B68" s="20" t="s">
        <v>176</v>
      </c>
      <c r="C68" s="19" t="s">
        <v>177</v>
      </c>
      <c r="D68" s="21">
        <v>6650.86</v>
      </c>
      <c r="E68" s="21">
        <f t="shared" ref="E68:E76" si="0">F68-D68</f>
        <v>3.7138480000003256</v>
      </c>
      <c r="F68" s="21">
        <f t="shared" ref="F68:F76" si="1">SUM(G68:U68)</f>
        <v>6654.573848</v>
      </c>
      <c r="G68" s="37">
        <v>0</v>
      </c>
      <c r="H68" s="37">
        <v>0</v>
      </c>
      <c r="I68" s="37">
        <v>0</v>
      </c>
      <c r="J68" s="37">
        <f>[1]CH6!$BG$5</f>
        <v>22.96</v>
      </c>
      <c r="K68" s="37">
        <f>[1]CH6!$BJ$5</f>
        <v>1386.8023219999998</v>
      </c>
      <c r="L68" s="37">
        <f t="shared" ref="L68:Q68" si="2">L17+L16+L15</f>
        <v>0</v>
      </c>
      <c r="M68" s="37">
        <f>[1]CH6!$BF$5</f>
        <v>95.214349999999996</v>
      </c>
      <c r="N68" s="37">
        <f t="shared" si="2"/>
        <v>0</v>
      </c>
      <c r="O68" s="37">
        <f t="shared" si="2"/>
        <v>0</v>
      </c>
      <c r="P68" s="37"/>
      <c r="Q68" s="37">
        <f t="shared" si="2"/>
        <v>0</v>
      </c>
      <c r="R68" s="37">
        <f>[1]CH6!$BC$5+[1]CH6!$BD$5+10+120.18</f>
        <v>326.91148699999997</v>
      </c>
      <c r="S68" s="37">
        <f>[1]CH6!$BK$5+112.1</f>
        <v>920.04222200000015</v>
      </c>
      <c r="T68" s="37">
        <f>[1]CH6!$BE$5</f>
        <v>2.9</v>
      </c>
      <c r="U68" s="37">
        <f>[1]CH6!$BI$5+60</f>
        <v>3899.7434669999998</v>
      </c>
      <c r="V68" s="23" t="s">
        <v>29</v>
      </c>
      <c r="W68" s="23" t="s">
        <v>29</v>
      </c>
      <c r="X68" s="23" t="s">
        <v>30</v>
      </c>
      <c r="Y68" s="23" t="s">
        <v>31</v>
      </c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24" customFormat="1" ht="20.25" x14ac:dyDescent="0.25">
      <c r="A69" s="19">
        <v>6</v>
      </c>
      <c r="B69" s="20" t="s">
        <v>178</v>
      </c>
      <c r="C69" s="19" t="s">
        <v>179</v>
      </c>
      <c r="D69" s="21">
        <v>1835.59</v>
      </c>
      <c r="E69" s="21">
        <f t="shared" si="0"/>
        <v>0</v>
      </c>
      <c r="F69" s="21">
        <f t="shared" si="1"/>
        <v>1835.5900000000001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38">
        <f>[1]CH6!$AO$5</f>
        <v>63.710000000000008</v>
      </c>
      <c r="N69" s="38"/>
      <c r="O69" s="38"/>
      <c r="P69" s="38">
        <f>[1]CH6!$P$5-127.08</f>
        <v>1640.25</v>
      </c>
      <c r="Q69" s="38"/>
      <c r="R69" s="38"/>
      <c r="S69" s="38"/>
      <c r="T69" s="38">
        <f>[1]CH6!$AR$5</f>
        <v>131.63</v>
      </c>
      <c r="U69" s="22">
        <v>0</v>
      </c>
      <c r="V69" s="23" t="s">
        <v>29</v>
      </c>
      <c r="W69" s="23" t="s">
        <v>30</v>
      </c>
      <c r="X69" s="23" t="s">
        <v>30</v>
      </c>
      <c r="Y69" s="23" t="s">
        <v>173</v>
      </c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s="24" customFormat="1" ht="20.25" x14ac:dyDescent="0.25">
      <c r="A70" s="19">
        <v>7</v>
      </c>
      <c r="B70" s="20" t="s">
        <v>180</v>
      </c>
      <c r="C70" s="19" t="s">
        <v>181</v>
      </c>
      <c r="D70" s="21">
        <v>0</v>
      </c>
      <c r="E70" s="21">
        <f t="shared" si="0"/>
        <v>0</v>
      </c>
      <c r="F70" s="21">
        <f t="shared" si="1"/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3" t="s">
        <v>29</v>
      </c>
      <c r="W70" s="23" t="s">
        <v>30</v>
      </c>
      <c r="X70" s="23" t="s">
        <v>30</v>
      </c>
      <c r="Y70" s="23" t="s">
        <v>31</v>
      </c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s="24" customFormat="1" ht="40.5" x14ac:dyDescent="0.25">
      <c r="A71" s="19">
        <v>8</v>
      </c>
      <c r="B71" s="20" t="s">
        <v>182</v>
      </c>
      <c r="C71" s="19" t="s">
        <v>183</v>
      </c>
      <c r="D71" s="21">
        <v>87.77</v>
      </c>
      <c r="E71" s="21">
        <f t="shared" si="0"/>
        <v>0</v>
      </c>
      <c r="F71" s="21">
        <f t="shared" si="1"/>
        <v>87.77</v>
      </c>
      <c r="G71" s="37">
        <v>40</v>
      </c>
      <c r="H71" s="37"/>
      <c r="I71" s="37">
        <f t="shared" ref="I71:Q71" si="3">I26+I27</f>
        <v>0</v>
      </c>
      <c r="J71" s="37">
        <f t="shared" si="3"/>
        <v>0</v>
      </c>
      <c r="K71" s="37"/>
      <c r="L71" s="37">
        <f t="shared" si="3"/>
        <v>0</v>
      </c>
      <c r="M71" s="37">
        <f t="shared" si="3"/>
        <v>0</v>
      </c>
      <c r="N71" s="37"/>
      <c r="O71" s="37"/>
      <c r="P71" s="37">
        <f t="shared" si="3"/>
        <v>0</v>
      </c>
      <c r="Q71" s="37">
        <f t="shared" si="3"/>
        <v>0</v>
      </c>
      <c r="R71" s="37">
        <v>20</v>
      </c>
      <c r="S71" s="37">
        <v>0</v>
      </c>
      <c r="T71" s="37"/>
      <c r="U71" s="37">
        <f>[1]CH6!$AV$5+U27-60-20-3.84</f>
        <v>27.77</v>
      </c>
      <c r="V71" s="23" t="s">
        <v>29</v>
      </c>
      <c r="W71" s="23" t="s">
        <v>30</v>
      </c>
      <c r="X71" s="23" t="s">
        <v>30</v>
      </c>
      <c r="Y71" s="23" t="s">
        <v>173</v>
      </c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s="24" customFormat="1" ht="20.25" x14ac:dyDescent="0.25">
      <c r="A72" s="19">
        <v>9</v>
      </c>
      <c r="B72" s="20" t="s">
        <v>184</v>
      </c>
      <c r="C72" s="19" t="s">
        <v>185</v>
      </c>
      <c r="D72" s="21">
        <v>3767.62</v>
      </c>
      <c r="E72" s="21">
        <v>0</v>
      </c>
      <c r="F72" s="21">
        <f t="shared" si="1"/>
        <v>3767.6195420000008</v>
      </c>
      <c r="G72" s="39">
        <f>[1]CH6!$AS$5-G27</f>
        <v>895.94228099999998</v>
      </c>
      <c r="H72" s="39">
        <f>[1]CH6!$AI$5-H27-9.58</f>
        <v>717.30393300000003</v>
      </c>
      <c r="I72" s="39">
        <f>I9+I22+I62-I27</f>
        <v>192.98</v>
      </c>
      <c r="J72" s="39">
        <f>[1]CH6!$AH$5-J27</f>
        <v>356.06000000000006</v>
      </c>
      <c r="K72" s="39">
        <f>[1]CH6!$AL$5-K27</f>
        <v>528.34767799999997</v>
      </c>
      <c r="L72" s="39">
        <f>L9+L22+L62-L27</f>
        <v>278.10999999999996</v>
      </c>
      <c r="M72" s="39">
        <f>[1]CH6!$AN$5-M27</f>
        <v>85.865649999999988</v>
      </c>
      <c r="N72" s="39">
        <f>N9+N22+N62-N27</f>
        <v>401.85999999999996</v>
      </c>
      <c r="O72" s="37">
        <f>O9+O22+O62-O27</f>
        <v>311.15000000000003</v>
      </c>
      <c r="P72" s="22"/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3" t="s">
        <v>29</v>
      </c>
      <c r="W72" s="23" t="s">
        <v>30</v>
      </c>
      <c r="X72" s="23" t="s">
        <v>30</v>
      </c>
      <c r="Y72" s="23" t="s">
        <v>173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s="24" customFormat="1" ht="20.25" x14ac:dyDescent="0.25">
      <c r="A73" s="19">
        <v>10</v>
      </c>
      <c r="B73" s="20" t="s">
        <v>186</v>
      </c>
      <c r="C73" s="19" t="s">
        <v>187</v>
      </c>
      <c r="D73" s="21">
        <v>0</v>
      </c>
      <c r="E73" s="21">
        <f t="shared" si="0"/>
        <v>0</v>
      </c>
      <c r="F73" s="21">
        <f t="shared" si="1"/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3" t="s">
        <v>29</v>
      </c>
      <c r="W73" s="23" t="s">
        <v>29</v>
      </c>
      <c r="X73" s="23" t="s">
        <v>30</v>
      </c>
      <c r="Y73" s="23" t="s">
        <v>31</v>
      </c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 s="24" customFormat="1" ht="20.25" x14ac:dyDescent="0.25">
      <c r="A74" s="19">
        <v>11</v>
      </c>
      <c r="B74" s="20" t="s">
        <v>188</v>
      </c>
      <c r="C74" s="19" t="s">
        <v>189</v>
      </c>
      <c r="D74" s="21">
        <v>0</v>
      </c>
      <c r="E74" s="21">
        <f t="shared" si="0"/>
        <v>0</v>
      </c>
      <c r="F74" s="21">
        <f t="shared" si="1"/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3" t="s">
        <v>30</v>
      </c>
      <c r="W74" s="23" t="s">
        <v>29</v>
      </c>
      <c r="X74" s="23" t="s">
        <v>30</v>
      </c>
      <c r="Y74" s="23" t="s">
        <v>41</v>
      </c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 s="24" customFormat="1" ht="20.25" x14ac:dyDescent="0.25">
      <c r="A75" s="19">
        <v>12</v>
      </c>
      <c r="B75" s="20" t="s">
        <v>190</v>
      </c>
      <c r="C75" s="19" t="s">
        <v>191</v>
      </c>
      <c r="D75" s="21">
        <v>2989.18</v>
      </c>
      <c r="E75" s="21">
        <f t="shared" si="0"/>
        <v>-3.7194830000003094</v>
      </c>
      <c r="F75" s="21">
        <f t="shared" si="1"/>
        <v>2985.4605169999995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f>127.08+8.59+67.06</f>
        <v>202.73</v>
      </c>
      <c r="Q75" s="38">
        <f>[1]CH6!$AJ$5-Q27</f>
        <v>466.13149599999991</v>
      </c>
      <c r="R75" s="38">
        <f>[1]CH6!$AP$5-R27</f>
        <v>877.54009299999984</v>
      </c>
      <c r="S75" s="38">
        <f>[1]CH6!$AK$5-S27</f>
        <v>675.46239500000013</v>
      </c>
      <c r="T75" s="38">
        <f>[1]CH6!$AQ$5-T27</f>
        <v>185.49999999999997</v>
      </c>
      <c r="U75" s="38">
        <f>[1]CH6!$AM$5-U27</f>
        <v>578.09653300000002</v>
      </c>
      <c r="V75" s="23" t="s">
        <v>29</v>
      </c>
      <c r="W75" s="23" t="s">
        <v>29</v>
      </c>
      <c r="X75" s="23" t="s">
        <v>30</v>
      </c>
      <c r="Y75" s="23" t="s">
        <v>31</v>
      </c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48" s="24" customFormat="1" ht="40.5" x14ac:dyDescent="0.25">
      <c r="A76" s="40">
        <v>13</v>
      </c>
      <c r="B76" s="41" t="s">
        <v>192</v>
      </c>
      <c r="C76" s="40" t="s">
        <v>193</v>
      </c>
      <c r="D76" s="42">
        <v>0</v>
      </c>
      <c r="E76" s="42">
        <f t="shared" si="0"/>
        <v>0</v>
      </c>
      <c r="F76" s="42">
        <f t="shared" si="1"/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23" t="s">
        <v>30</v>
      </c>
      <c r="W76" s="23" t="s">
        <v>29</v>
      </c>
      <c r="X76" s="23" t="s">
        <v>30</v>
      </c>
      <c r="Y76" s="23" t="s">
        <v>41</v>
      </c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 ht="24.75" customHeight="1" x14ac:dyDescent="0.3">
      <c r="B77" s="44" t="s">
        <v>194</v>
      </c>
      <c r="F77" s="45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25">
      <c r="B78" s="47"/>
      <c r="F78" s="45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25">
      <c r="B79" s="48"/>
      <c r="F79" s="45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25">
      <c r="B80" s="48"/>
      <c r="F80" s="45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2:48" x14ac:dyDescent="0.25">
      <c r="B81" s="48"/>
      <c r="F81" s="45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2:48" x14ac:dyDescent="0.25">
      <c r="B82" s="48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2:48" x14ac:dyDescent="0.25">
      <c r="B83" s="48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2:48" x14ac:dyDescent="0.25"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2:48" x14ac:dyDescent="0.25"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2:48" x14ac:dyDescent="0.25"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2:48" x14ac:dyDescent="0.25"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2:48" x14ac:dyDescent="0.25"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</sheetData>
  <mergeCells count="8">
    <mergeCell ref="A3:U3"/>
    <mergeCell ref="A5:A6"/>
    <mergeCell ref="B5:B6"/>
    <mergeCell ref="C5:C6"/>
    <mergeCell ref="D5:D6"/>
    <mergeCell ref="E5:E6"/>
    <mergeCell ref="F5:F6"/>
    <mergeCell ref="G5:U5"/>
  </mergeCells>
  <conditionalFormatting sqref="G8:CF76">
    <cfRule type="cellIs" dxfId="15" priority="16" operator="lessThan">
      <formula>0</formula>
    </cfRule>
  </conditionalFormatting>
  <conditionalFormatting sqref="G67:U76">
    <cfRule type="cellIs" dxfId="14" priority="15" operator="lessThan">
      <formula>0</formula>
    </cfRule>
  </conditionalFormatting>
  <conditionalFormatting sqref="G67:U76">
    <cfRule type="cellIs" dxfId="13" priority="14" operator="lessThan">
      <formula>0</formula>
    </cfRule>
  </conditionalFormatting>
  <conditionalFormatting sqref="Q67:S67">
    <cfRule type="cellIs" dxfId="12" priority="13" operator="lessThan">
      <formula>0</formula>
    </cfRule>
  </conditionalFormatting>
  <conditionalFormatting sqref="J68:U68">
    <cfRule type="cellIs" dxfId="11" priority="12" operator="lessThan">
      <formula>0</formula>
    </cfRule>
  </conditionalFormatting>
  <conditionalFormatting sqref="G69:U69">
    <cfRule type="cellIs" dxfId="10" priority="11" operator="lessThan">
      <formula>0</formula>
    </cfRule>
  </conditionalFormatting>
  <conditionalFormatting sqref="G71:U71">
    <cfRule type="cellIs" dxfId="9" priority="10" operator="lessThan">
      <formula>0</formula>
    </cfRule>
  </conditionalFormatting>
  <conditionalFormatting sqref="G72:N72">
    <cfRule type="cellIs" dxfId="8" priority="9" operator="lessThan">
      <formula>0</formula>
    </cfRule>
  </conditionalFormatting>
  <conditionalFormatting sqref="P75:U75">
    <cfRule type="cellIs" dxfId="7" priority="8" operator="lessThan">
      <formula>0</formula>
    </cfRule>
  </conditionalFormatting>
  <conditionalFormatting sqref="G67:U76">
    <cfRule type="cellIs" dxfId="6" priority="7" operator="lessThan">
      <formula>0</formula>
    </cfRule>
  </conditionalFormatting>
  <conditionalFormatting sqref="Q67:S67">
    <cfRule type="cellIs" dxfId="5" priority="6" operator="lessThan">
      <formula>0</formula>
    </cfRule>
  </conditionalFormatting>
  <conditionalFormatting sqref="J68:U68">
    <cfRule type="cellIs" dxfId="4" priority="5" operator="lessThan">
      <formula>0</formula>
    </cfRule>
  </conditionalFormatting>
  <conditionalFormatting sqref="G69:U69">
    <cfRule type="cellIs" dxfId="3" priority="4" operator="lessThan">
      <formula>0</formula>
    </cfRule>
  </conditionalFormatting>
  <conditionalFormatting sqref="G71:U71">
    <cfRule type="cellIs" dxfId="2" priority="3" operator="lessThan">
      <formula>0</formula>
    </cfRule>
  </conditionalFormatting>
  <conditionalFormatting sqref="G72:N72">
    <cfRule type="cellIs" dxfId="1" priority="2" operator="lessThan">
      <formula>0</formula>
    </cfRule>
  </conditionalFormatting>
  <conditionalFormatting sqref="P75:U75">
    <cfRule type="cellIs" dxfId="0" priority="1" operator="lessThan">
      <formula>0</formula>
    </cfRule>
  </conditionalFormatting>
  <printOptions horizontalCentered="1"/>
  <pageMargins left="0.46" right="0.31496062992125984" top="0.43" bottom="0.17" header="0.31496062992125984" footer="0.22"/>
  <pageSetup paperSize="8" scale="46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phuluc3</vt:lpstr>
      <vt:lpstr>phuluc2</vt:lpstr>
      <vt:lpstr>phuluc1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ismail - [2010]</cp:lastModifiedBy>
  <cp:lastPrinted>2023-02-13T08:45:43Z</cp:lastPrinted>
  <dcterms:created xsi:type="dcterms:W3CDTF">2023-02-13T08:34:17Z</dcterms:created>
  <dcterms:modified xsi:type="dcterms:W3CDTF">2023-02-14T02:18:10Z</dcterms:modified>
</cp:coreProperties>
</file>