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5" yWindow="-105" windowWidth="21795" windowHeight="13875"/>
  </bookViews>
  <sheets>
    <sheet name="Phụ lục 01" sheetId="5" r:id="rId1"/>
    <sheet name="Phụ lục 02" sheetId="6" r:id="rId2"/>
    <sheet name="Phụ lục 03" sheetId="4" r:id="rId3"/>
  </sheets>
  <definedNames>
    <definedName name="_Hlk233035111" localSheetId="0">#REF!</definedName>
    <definedName name="_Hlk233035111" localSheetId="1">#REF!</definedName>
    <definedName name="_xlnm.Print_Area" localSheetId="0">'Phụ lục 01'!$A$1:$G$49</definedName>
    <definedName name="_xlnm.Print_Area" localSheetId="1">'Phụ lục 02'!$A$1:$G$6</definedName>
    <definedName name="_xlnm.Print_Area" localSheetId="2">'Phụ lục 03'!$A$1:$G$19</definedName>
  </definedNames>
  <calcPr calcId="19102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5"/>
  <c r="F11"/>
  <c r="F45"/>
  <c r="E44"/>
  <c r="F44" s="1"/>
  <c r="F41"/>
  <c r="F40"/>
  <c r="F39"/>
  <c r="F34"/>
  <c r="F33"/>
  <c r="F32" s="1"/>
  <c r="F31"/>
  <c r="F29" s="1"/>
  <c r="F26"/>
  <c r="F25"/>
  <c r="F24"/>
  <c r="F23"/>
  <c r="F22"/>
  <c r="F21"/>
  <c r="F20"/>
  <c r="F19"/>
  <c r="F18"/>
  <c r="F17"/>
  <c r="F16"/>
  <c r="F15"/>
  <c r="F14" s="1"/>
  <c r="F7"/>
  <c r="F6" s="1"/>
  <c r="F14" i="4"/>
  <c r="F13" s="1"/>
  <c r="F6"/>
  <c r="F8" i="5" l="1"/>
  <c r="E43"/>
  <c r="F19" i="4"/>
  <c r="F43" i="5" l="1"/>
  <c r="F42" s="1"/>
  <c r="F38" s="1"/>
  <c r="F49" s="1"/>
  <c r="F57" s="1"/>
</calcChain>
</file>

<file path=xl/sharedStrings.xml><?xml version="1.0" encoding="utf-8"?>
<sst xmlns="http://schemas.openxmlformats.org/spreadsheetml/2006/main" count="194" uniqueCount="104">
  <si>
    <t>TT</t>
  </si>
  <si>
    <t>Nội dung chi</t>
  </si>
  <si>
    <t xml:space="preserve">Đơn vị </t>
  </si>
  <si>
    <t xml:space="preserve"> Số lượng  </t>
  </si>
  <si>
    <t>Ghi chú</t>
  </si>
  <si>
    <t>I</t>
  </si>
  <si>
    <t>Chi cho người bảo vệ rừng</t>
  </si>
  <si>
    <t>Chi tiền công tuần tra, bảo vệ rừng</t>
  </si>
  <si>
    <t>Công</t>
  </si>
  <si>
    <t>II</t>
  </si>
  <si>
    <t>Mua sắm phương tiện, công cụ, trang thiết bị, xăng, dầu cho tuần tra, kiểm tra rừng</t>
  </si>
  <si>
    <t>Bình chữa cháy cấp cho thôn và các chủ rừng</t>
  </si>
  <si>
    <t>Cái</t>
  </si>
  <si>
    <t>Thuê đò đi tuần tra rừng</t>
  </si>
  <si>
    <t>Lượt</t>
  </si>
  <si>
    <t>Máy thổi gió</t>
  </si>
  <si>
    <t>Máy phát thực bì</t>
  </si>
  <si>
    <t>III</t>
  </si>
  <si>
    <t>Hỗ trợ cho người được huy động tham gia ngăn chặn, chống chặt phá rừng và chữa cháy rừng khi bị tai nạn, thương tật</t>
  </si>
  <si>
    <t>IV</t>
  </si>
  <si>
    <t>Chi bồi dưỡng làm đêm, làm thêm giờ, công tác kiêm nhiệm</t>
  </si>
  <si>
    <t>Chi bồi dưỡng làm đêm, làm thêm giờ, công tác kiêm nhiệm đối với cán bộ, công chức</t>
  </si>
  <si>
    <t>Hệ số</t>
  </si>
  <si>
    <t>Người</t>
  </si>
  <si>
    <t>Chuyến</t>
  </si>
  <si>
    <t>V</t>
  </si>
  <si>
    <t xml:space="preserve">Chi phổ biến, tuyên truyền giáo dục pháp luật về bảo vệ rừng và tập huấn, bồi dưỡng nghiệp vụ quản lý bảo vệ rừng </t>
  </si>
  <si>
    <t xml:space="preserve">Xây dựng bảng tuyên truyền bảo vệ rừng </t>
  </si>
  <si>
    <t>Chi mua biển báo cấm phá rừng</t>
  </si>
  <si>
    <t>Chi mua biển báo phòng cháy chữa cháy rừng</t>
  </si>
  <si>
    <t>VI</t>
  </si>
  <si>
    <t>Chi hội nghị, hội thảo sơ kết, tổng kết và công tác thi đua khen thưởng; các khoản chi khác.</t>
  </si>
  <si>
    <t>Giải khát giữa giờ</t>
  </si>
  <si>
    <t>Ma két hội nghị</t>
  </si>
  <si>
    <t>Chi khen thưởng</t>
  </si>
  <si>
    <t>4.1</t>
  </si>
  <si>
    <t>Khen thưởng tập thể</t>
  </si>
  <si>
    <t>Tập thể</t>
  </si>
  <si>
    <t>4.2</t>
  </si>
  <si>
    <t>Khen thưởng cá nhân</t>
  </si>
  <si>
    <t>Cá nhân</t>
  </si>
  <si>
    <t>VII</t>
  </si>
  <si>
    <t>Chi khác</t>
  </si>
  <si>
    <t>Mua máy tính xách tay</t>
  </si>
  <si>
    <t>Mua máy in</t>
  </si>
  <si>
    <t> Cái</t>
  </si>
  <si>
    <t>Mua máy scan</t>
  </si>
  <si>
    <t>Chi phí văn phòng phẩm (Giấy, hộp đựng tài liệu, thùng đựng tài liệu, kẹp sắt, đổ mực máy in …)</t>
  </si>
  <si>
    <t>Chi phí tiếp các đoàn công tác đến làm việc; chi phí tham gia tập huấn, hội thảo....</t>
  </si>
  <si>
    <t>Chi phí di học tập, trao đổi kinh nghiệm....</t>
  </si>
  <si>
    <t xml:space="preserve">Tổng cộng: </t>
  </si>
  <si>
    <t>Mua GPS cầm tay</t>
  </si>
  <si>
    <t>Phí ngân hàng, các khoản đóng góp cho Ngân sách nhà nước…</t>
  </si>
  <si>
    <t>Điều 54, Nghị định số 152/2025/NĐ-CP ngày 14/6/2025</t>
  </si>
  <si>
    <t>Điều 54, Nghị định số 152/2025/NĐ-CP ngày 14/6/2026</t>
  </si>
  <si>
    <t>Tiền ăn cho các thành viên không hưởng lương tham gia hội nghị sơ kết, tổng kết bảo vệ rừng (2 hội nghị/ năm)</t>
  </si>
  <si>
    <t>Mua ủng đi tuần tra rừng</t>
  </si>
  <si>
    <t>Mua rựa phục vụ tuần tra rừng</t>
  </si>
  <si>
    <t>Mua can đựng nước</t>
  </si>
  <si>
    <t>Mua ba lô đi rừng</t>
  </si>
  <si>
    <t>Mua võng đi tuần tra rừng</t>
  </si>
  <si>
    <t>Mua dép rọ đi tuần tra rừng</t>
  </si>
  <si>
    <t>Mua dao cắt đi tuần tra rừng</t>
  </si>
  <si>
    <t>Mua đèn pin đi rừng</t>
  </si>
  <si>
    <t>Chi mua cạp chống vắt</t>
  </si>
  <si>
    <t>Mua mũ đi tuần tra rừng</t>
  </si>
  <si>
    <t>Phát sinh thực tế</t>
  </si>
  <si>
    <t>Giá thị trường</t>
  </si>
  <si>
    <t>Thông tư số 12/2025/TT-BTC</t>
  </si>
  <si>
    <t>Khoản 1, điều 55 nghị đinh 145/2020/NĐ-CP ngày 14/12/2020</t>
  </si>
  <si>
    <t>Theo quy chế chi tiêu nội bộ</t>
  </si>
  <si>
    <t>Chi mua đồ bảo hộ</t>
  </si>
  <si>
    <t>Bộ</t>
  </si>
  <si>
    <t>Máy quay phim chuyên nghiệp phục vụ công tác tuyên truyền</t>
  </si>
  <si>
    <t>Theo QĐ số 15/2025/QĐ-TTg</t>
  </si>
  <si>
    <t>Mua quần áo bảo hộ đi rừng</t>
  </si>
  <si>
    <t>Đôi</t>
  </si>
  <si>
    <t>Hỗ trợ lực lượng chữa cháy rừng năm 2026 (2 vụ x 55 người x 300.000 đồng/người/vụ)</t>
  </si>
  <si>
    <t>Máy ảnh</t>
  </si>
  <si>
    <t>Ghi chú: Ngoài các mục trên, so với năm 2025, năm 2026 bỏ các mục: 
- Khoản 2 "Hỗ trợ lực lượng được điều động tham gia ngăn chặn, chống chặt phá rừng (75 người x 20 đợt x 200.000 đồng/người/đợt)", khoản 4 "Chi thuê xe chở các lực lượng điều động tham gia ngăn chặn, chống chặt phá rừng, xử lý sai phạm về rừng (20 chuyến)" của mục IV số tiền 350.000.000 đồng
-khoản 1 "Chi Phổ biến, tuyên truyền giáo dục pháp luật về bảo vệ rừng", khoản 2 "Hội nghị tuyên truyền về chi trả ERPA", khoản 4 "Chi sửa chữa cụm loa phát thành, tuyên truyền"  của mục V số tiền 104.450.000 đồng
- khoản 2 "mua máy in:, khoản 3 "mua máy scan" của mục VII "Chi khác", số tiền: 51.000.000 đồng (năm 2025 đã mua 2 máy in với số tiền 20.000.000 đồng)</t>
  </si>
  <si>
    <r>
      <rPr>
        <b/>
        <sz val="14"/>
        <color theme="1"/>
        <rFont val="Times New Roman"/>
        <family val="1"/>
      </rPr>
      <t>Phụ lục 03</t>
    </r>
    <r>
      <rPr>
        <sz val="14"/>
        <color theme="1"/>
        <rFont val="Times New Roman"/>
        <family val="1"/>
      </rPr>
      <t xml:space="preserve">
</t>
    </r>
    <r>
      <rPr>
        <i/>
        <sz val="14"/>
        <color theme="1"/>
        <rFont val="Times New Roman"/>
        <family val="1"/>
      </rPr>
      <t>(Kèm theo Nghị quyết số        /NQ-HĐND ngày        /         /2026 của HĐND xã Đồng Lê)</t>
    </r>
  </si>
  <si>
    <t xml:space="preserve"> Đơn giá</t>
  </si>
  <si>
    <t>Thành tiền</t>
  </si>
  <si>
    <t>ĐVT: Đồng</t>
  </si>
  <si>
    <r>
      <rPr>
        <b/>
        <sz val="14"/>
        <color theme="1"/>
        <rFont val="Times New Roman"/>
        <family val="1"/>
      </rPr>
      <t>Phụ lục 01</t>
    </r>
    <r>
      <rPr>
        <sz val="14"/>
        <color theme="1"/>
        <rFont val="Times New Roman"/>
        <family val="1"/>
      </rPr>
      <t xml:space="preserve">
</t>
    </r>
    <r>
      <rPr>
        <i/>
        <sz val="14"/>
        <color theme="1"/>
        <rFont val="Times New Roman"/>
        <family val="1"/>
      </rPr>
      <t>(Kèm theo Nghị quyết số        /NQ-HĐND ngày        /         /2026 của HĐND xã Đồng Lê)</t>
    </r>
  </si>
  <si>
    <r>
      <rPr>
        <b/>
        <sz val="14"/>
        <color theme="1"/>
        <rFont val="Times New Roman"/>
        <family val="1"/>
      </rPr>
      <t>Phụ lục 02</t>
    </r>
    <r>
      <rPr>
        <sz val="14"/>
        <color theme="1"/>
        <rFont val="Times New Roman"/>
        <family val="1"/>
      </rPr>
      <t xml:space="preserve">
</t>
    </r>
    <r>
      <rPr>
        <i/>
        <sz val="14"/>
        <color theme="1"/>
        <rFont val="Times New Roman"/>
        <family val="1"/>
      </rPr>
      <t>(Kèm theo Nghị quyết số        /NQ-HĐND ngày        /         /2026 của HĐND xã Đồng Lê)</t>
    </r>
  </si>
  <si>
    <t xml:space="preserve">Chi bồi dưỡng làm đêm, làm thêm giờ cho cán bộ làm công tác kiêm nhiệm </t>
  </si>
  <si>
    <t>Khoản 1, Điều 55 Nghị đinh 145/2020/NĐ-CP ngày 14/12/2020</t>
  </si>
  <si>
    <t>Mua bi đông đựng nước đi rừng (1,2L)</t>
  </si>
  <si>
    <t>Flycam phục vụ tuần tra, giám sát diện tích rừng lớn, phát hiện cháy rừng, theo dõi khai thác rừng trái phép...</t>
  </si>
  <si>
    <t>6.1</t>
  </si>
  <si>
    <t>6.2</t>
  </si>
  <si>
    <t>6.3</t>
  </si>
  <si>
    <t>6.4</t>
  </si>
  <si>
    <t>6.5</t>
  </si>
  <si>
    <t>6.6</t>
  </si>
  <si>
    <t>6.7</t>
  </si>
  <si>
    <t>6.8</t>
  </si>
  <si>
    <t>6.9</t>
  </si>
  <si>
    <t>6.10</t>
  </si>
  <si>
    <t>6.11</t>
  </si>
  <si>
    <t>6.12</t>
  </si>
  <si>
    <t>Thuê phương tiện vận chuyển phục vụ công tác tuần tra, kiểm tra rừng tại các khu vực xa trung tâm xã</t>
  </si>
  <si>
    <t>Lắp đặt hệ thống camera tại các tuyến đường, cửa ngõ ra, vào rừng và các khu vực trọng điểm phục vụ công tác tuần tra, kiểm tra, quản lý và bảo vệ rừng</t>
  </si>
</sst>
</file>

<file path=xl/styles.xml><?xml version="1.0" encoding="utf-8"?>
<styleSheet xmlns="http://schemas.openxmlformats.org/spreadsheetml/2006/main">
  <numFmts count="1">
    <numFmt numFmtId="164" formatCode="_-* #,##0_-;\-* #,##0_-;_-* &quot;-&quot;_-;_-@_-"/>
  </numFmts>
  <fonts count="28">
    <font>
      <sz val="11"/>
      <color theme="1"/>
      <name val="Aptos Narrow"/>
      <family val="2"/>
      <charset val="163"/>
      <scheme val="minor"/>
    </font>
    <font>
      <sz val="11"/>
      <color theme="1"/>
      <name val="Aptos Narrow"/>
      <family val="2"/>
      <charset val="163"/>
      <scheme val="minor"/>
    </font>
    <font>
      <b/>
      <sz val="14"/>
      <color rgb="FF000000"/>
      <name val="Times New Roman"/>
      <family val="1"/>
    </font>
    <font>
      <sz val="14"/>
      <color rgb="FF000000"/>
      <name val="Times New Roman"/>
      <family val="1"/>
    </font>
    <font>
      <b/>
      <sz val="14"/>
      <color rgb="FFFF0000"/>
      <name val="Times New Roman"/>
      <family val="1"/>
    </font>
    <font>
      <i/>
      <sz val="14"/>
      <color rgb="FF000000"/>
      <name val="Times New Roman"/>
      <family val="1"/>
    </font>
    <font>
      <b/>
      <i/>
      <sz val="14"/>
      <color rgb="FF000000"/>
      <name val="Times New Roman"/>
      <family val="1"/>
    </font>
    <font>
      <b/>
      <sz val="13"/>
      <color rgb="FF000000"/>
      <name val="Times New Roman"/>
      <family val="1"/>
    </font>
    <font>
      <sz val="13"/>
      <color rgb="FF000000"/>
      <name val="Times New Roman"/>
      <family val="1"/>
    </font>
    <font>
      <b/>
      <sz val="13"/>
      <color rgb="FFFF0000"/>
      <name val="Times New Roman"/>
      <family val="1"/>
    </font>
    <font>
      <i/>
      <sz val="13"/>
      <color rgb="FF000000"/>
      <name val="Times New Roman"/>
      <family val="1"/>
    </font>
    <font>
      <b/>
      <i/>
      <sz val="13"/>
      <color rgb="FF000000"/>
      <name val="Times New Roman"/>
      <family val="1"/>
    </font>
    <font>
      <i/>
      <sz val="12"/>
      <color rgb="FF000000"/>
      <name val="Times New Roman"/>
      <family val="1"/>
      <charset val="163"/>
    </font>
    <font>
      <i/>
      <sz val="12"/>
      <color rgb="FFFF0000"/>
      <name val="Times New Roman"/>
      <family val="1"/>
      <charset val="163"/>
    </font>
    <font>
      <i/>
      <sz val="12"/>
      <color rgb="FF081B3A"/>
      <name val="Times New Roman"/>
      <family val="1"/>
      <charset val="163"/>
    </font>
    <font>
      <i/>
      <sz val="12"/>
      <color theme="1"/>
      <name val="Aptos Narrow"/>
      <family val="2"/>
      <charset val="163"/>
      <scheme val="minor"/>
    </font>
    <font>
      <sz val="14"/>
      <color rgb="FF000000"/>
      <name val="Times New Roman"/>
      <family val="1"/>
      <charset val="163"/>
    </font>
    <font>
      <i/>
      <sz val="11"/>
      <color theme="1"/>
      <name val="Aptos Narrow"/>
      <family val="2"/>
      <charset val="163"/>
      <scheme val="minor"/>
    </font>
    <font>
      <sz val="8"/>
      <name val="Aptos Narrow"/>
      <family val="2"/>
      <charset val="163"/>
      <scheme val="minor"/>
    </font>
    <font>
      <i/>
      <sz val="13"/>
      <color rgb="FF000000"/>
      <name val="Times New Roman"/>
      <family val="1"/>
      <charset val="163"/>
    </font>
    <font>
      <i/>
      <sz val="12"/>
      <color rgb="FF000000"/>
      <name val="Times New Roman"/>
      <family val="1"/>
    </font>
    <font>
      <sz val="13"/>
      <color rgb="FF000000"/>
      <name val="Times New Roman"/>
      <family val="1"/>
      <charset val="163"/>
    </font>
    <font>
      <b/>
      <sz val="14"/>
      <color theme="1"/>
      <name val="Times New Roman"/>
      <family val="1"/>
    </font>
    <font>
      <sz val="11"/>
      <color theme="1"/>
      <name val="Times New Roman"/>
      <family val="1"/>
    </font>
    <font>
      <sz val="14"/>
      <color theme="1"/>
      <name val="Times New Roman"/>
      <family val="1"/>
    </font>
    <font>
      <i/>
      <sz val="14"/>
      <color theme="1"/>
      <name val="Times New Roman"/>
      <family val="1"/>
    </font>
    <font>
      <sz val="10"/>
      <color theme="1"/>
      <name val="Times New Roman"/>
      <family val="1"/>
    </font>
    <font>
      <sz val="10"/>
      <color rgb="FF000000"/>
      <name val="Times New Roman"/>
      <family val="1"/>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3" fontId="0" fillId="0" borderId="0" xfId="0" applyNumberFormat="1"/>
    <xf numFmtId="0" fontId="12"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5" fillId="0" borderId="0" xfId="0" applyFont="1" applyAlignment="1">
      <alignment horizontal="center" vertical="center"/>
    </xf>
    <xf numFmtId="0" fontId="17" fillId="0" borderId="0" xfId="0" applyFont="1"/>
    <xf numFmtId="164" fontId="0" fillId="0" borderId="0" xfId="1" applyFont="1"/>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right" vertical="center" wrapText="1"/>
    </xf>
    <xf numFmtId="3" fontId="2" fillId="2" borderId="1" xfId="0" applyNumberFormat="1" applyFont="1" applyFill="1" applyBorder="1" applyAlignment="1">
      <alignment horizontal="righ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3"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right" vertical="center" wrapText="1"/>
    </xf>
    <xf numFmtId="0" fontId="10" fillId="0" borderId="1" xfId="0" applyFont="1" applyBorder="1" applyAlignment="1">
      <alignment vertical="center" wrapText="1"/>
    </xf>
    <xf numFmtId="0" fontId="2" fillId="2" borderId="1" xfId="0" applyFont="1" applyFill="1" applyBorder="1" applyAlignment="1">
      <alignment horizontal="right" vertical="center" wrapText="1"/>
    </xf>
    <xf numFmtId="0" fontId="8" fillId="2" borderId="1" xfId="0" applyFont="1" applyFill="1" applyBorder="1" applyAlignment="1">
      <alignment horizontal="justify"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right" vertical="center" wrapText="1"/>
    </xf>
    <xf numFmtId="3" fontId="8" fillId="2" borderId="1" xfId="0" applyNumberFormat="1" applyFont="1" applyFill="1" applyBorder="1" applyAlignment="1">
      <alignment horizontal="right" vertical="center" wrapText="1"/>
    </xf>
    <xf numFmtId="0" fontId="8" fillId="0" borderId="1" xfId="0" applyFont="1" applyBorder="1" applyAlignment="1">
      <alignment vertic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justify" vertical="center" wrapText="1"/>
    </xf>
    <xf numFmtId="3" fontId="19" fillId="2" borderId="1" xfId="0" applyNumberFormat="1" applyFont="1" applyFill="1" applyBorder="1" applyAlignment="1">
      <alignment horizontal="righ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right" vertical="center" wrapText="1"/>
    </xf>
    <xf numFmtId="3" fontId="6" fillId="2" borderId="1" xfId="0" applyNumberFormat="1" applyFont="1" applyFill="1" applyBorder="1" applyAlignment="1">
      <alignment horizontal="right" vertical="center" wrapText="1"/>
    </xf>
    <xf numFmtId="0" fontId="5" fillId="0" borderId="1" xfId="0" applyFont="1" applyBorder="1" applyAlignment="1">
      <alignment vertical="center" wrapText="1"/>
    </xf>
    <xf numFmtId="0" fontId="3" fillId="2" borderId="1" xfId="0" applyFont="1" applyFill="1" applyBorder="1" applyAlignment="1">
      <alignment horizontal="righ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right" vertical="center" wrapText="1"/>
    </xf>
    <xf numFmtId="164" fontId="16" fillId="2" borderId="1" xfId="1" applyFont="1" applyFill="1" applyBorder="1" applyAlignment="1">
      <alignment vertical="center" wrapText="1"/>
    </xf>
    <xf numFmtId="164" fontId="16" fillId="2" borderId="1" xfId="1" applyFont="1" applyFill="1" applyBorder="1" applyAlignment="1">
      <alignment horizontal="center" vertical="center" wrapText="1"/>
    </xf>
    <xf numFmtId="164" fontId="16" fillId="2" borderId="1" xfId="1" applyFont="1" applyFill="1" applyBorder="1" applyAlignment="1">
      <alignment horizontal="right" vertical="center" wrapText="1"/>
    </xf>
    <xf numFmtId="0" fontId="2" fillId="0" borderId="1" xfId="0" applyFont="1" applyBorder="1" applyAlignment="1">
      <alignment vertical="center"/>
    </xf>
    <xf numFmtId="0" fontId="2" fillId="0" borderId="1" xfId="0" applyFont="1" applyBorder="1" applyAlignment="1">
      <alignment horizontal="right" vertical="center"/>
    </xf>
    <xf numFmtId="3" fontId="2" fillId="0" borderId="1" xfId="0" applyNumberFormat="1" applyFont="1" applyBorder="1" applyAlignment="1">
      <alignment horizontal="right" vertical="center" wrapText="1"/>
    </xf>
    <xf numFmtId="0" fontId="3" fillId="0" borderId="2" xfId="0" applyFont="1" applyBorder="1" applyAlignment="1">
      <alignment vertical="center" wrapText="1"/>
    </xf>
    <xf numFmtId="0" fontId="10" fillId="0" borderId="2" xfId="0" applyFont="1" applyBorder="1" applyAlignment="1">
      <alignment vertical="center" wrapText="1"/>
    </xf>
    <xf numFmtId="0" fontId="2" fillId="0" borderId="2" xfId="0" applyFont="1" applyBorder="1" applyAlignment="1">
      <alignment vertical="center" wrapText="1"/>
    </xf>
    <xf numFmtId="0" fontId="19" fillId="0" borderId="2" xfId="0" applyFont="1" applyBorder="1" applyAlignment="1">
      <alignment vertical="center" wrapText="1"/>
    </xf>
    <xf numFmtId="0" fontId="8" fillId="0" borderId="2" xfId="0" applyFont="1" applyBorder="1" applyAlignment="1">
      <alignment vertical="center" wrapText="1"/>
    </xf>
    <xf numFmtId="0" fontId="5" fillId="0" borderId="2" xfId="0" applyFont="1" applyBorder="1" applyAlignment="1">
      <alignment vertical="center" wrapText="1"/>
    </xf>
    <xf numFmtId="0" fontId="6" fillId="0" borderId="2" xfId="0" applyFont="1" applyBorder="1" applyAlignment="1">
      <alignment vertical="center" wrapText="1"/>
    </xf>
    <xf numFmtId="0" fontId="14" fillId="0" borderId="2" xfId="0" applyFont="1" applyBorder="1" applyAlignment="1">
      <alignment vertical="center" wrapText="1"/>
    </xf>
    <xf numFmtId="0" fontId="20" fillId="0" borderId="1" xfId="0" applyFont="1" applyBorder="1"/>
    <xf numFmtId="0" fontId="7"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right" vertical="center"/>
    </xf>
    <xf numFmtId="0" fontId="7" fillId="0" borderId="1" xfId="0" applyFont="1" applyBorder="1" applyAlignment="1">
      <alignment horizontal="center" vertical="center" wrapText="1"/>
    </xf>
    <xf numFmtId="0" fontId="7"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7" fillId="2" borderId="1" xfId="0" applyFont="1" applyFill="1" applyBorder="1" applyAlignment="1">
      <alignment horizontal="right" vertical="center" wrapText="1"/>
    </xf>
    <xf numFmtId="3" fontId="7" fillId="2" borderId="1" xfId="0" applyNumberFormat="1" applyFont="1" applyFill="1" applyBorder="1" applyAlignment="1">
      <alignment horizontal="right" vertical="center" wrapText="1"/>
    </xf>
    <xf numFmtId="0" fontId="7" fillId="0" borderId="1" xfId="0" applyFont="1" applyBorder="1" applyAlignment="1">
      <alignment vertical="center" wrapText="1"/>
    </xf>
    <xf numFmtId="0" fontId="21" fillId="2" borderId="1" xfId="0" applyFont="1" applyFill="1" applyBorder="1" applyAlignment="1">
      <alignment horizontal="center" vertical="center" wrapText="1"/>
    </xf>
    <xf numFmtId="3" fontId="21" fillId="2" borderId="1" xfId="0" applyNumberFormat="1" applyFont="1" applyFill="1" applyBorder="1" applyAlignment="1">
      <alignment horizontal="right"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right" vertical="center" wrapText="1"/>
    </xf>
    <xf numFmtId="0" fontId="11" fillId="2" borderId="1" xfId="0" applyFont="1" applyFill="1" applyBorder="1" applyAlignment="1">
      <alignment horizontal="center" vertical="center" wrapText="1"/>
    </xf>
    <xf numFmtId="0" fontId="11" fillId="0" borderId="1" xfId="0" applyFont="1" applyBorder="1" applyAlignment="1">
      <alignment vertical="center" wrapText="1"/>
    </xf>
    <xf numFmtId="164" fontId="3" fillId="2" borderId="1" xfId="1" applyFont="1" applyFill="1" applyBorder="1" applyAlignment="1">
      <alignment horizontal="right" vertical="center" wrapText="1"/>
    </xf>
    <xf numFmtId="0" fontId="8" fillId="2" borderId="1" xfId="0" applyFont="1" applyFill="1" applyBorder="1" applyAlignment="1">
      <alignment vertical="center" wrapText="1"/>
    </xf>
    <xf numFmtId="3" fontId="3" fillId="0" borderId="1" xfId="0" applyNumberFormat="1" applyFont="1" applyBorder="1" applyAlignment="1">
      <alignment horizontal="right" vertical="center"/>
    </xf>
    <xf numFmtId="0" fontId="7" fillId="0" borderId="1" xfId="0" applyFont="1" applyBorder="1" applyAlignment="1">
      <alignment vertical="center"/>
    </xf>
    <xf numFmtId="3" fontId="7" fillId="0" borderId="1" xfId="0" applyNumberFormat="1" applyFont="1" applyBorder="1" applyAlignment="1">
      <alignment horizontal="right" vertical="center" wrapText="1"/>
    </xf>
    <xf numFmtId="0" fontId="0" fillId="0" borderId="0" xfId="0" applyAlignment="1">
      <alignment vertical="center"/>
    </xf>
    <xf numFmtId="0" fontId="2" fillId="0" borderId="1" xfId="0" applyFont="1" applyBorder="1" applyAlignment="1">
      <alignment horizontal="center" vertical="center" wrapText="1"/>
    </xf>
    <xf numFmtId="0" fontId="21" fillId="2" borderId="1" xfId="0" applyFont="1" applyFill="1" applyBorder="1" applyAlignment="1">
      <alignment horizontal="justify" vertical="center" wrapText="1"/>
    </xf>
    <xf numFmtId="0" fontId="23" fillId="0" borderId="0" xfId="0" applyFont="1"/>
    <xf numFmtId="0" fontId="24" fillId="0" borderId="0" xfId="0" applyFont="1" applyAlignment="1">
      <alignment horizontal="center" wrapText="1"/>
    </xf>
    <xf numFmtId="0" fontId="24" fillId="0" borderId="0" xfId="0" applyFont="1" applyAlignment="1">
      <alignment horizontal="center"/>
    </xf>
    <xf numFmtId="0" fontId="2" fillId="0" borderId="0" xfId="0" applyFont="1" applyAlignment="1">
      <alignment horizontal="center" vertical="center"/>
    </xf>
    <xf numFmtId="0" fontId="5" fillId="0" borderId="0" xfId="0" applyFont="1" applyAlignment="1">
      <alignment horizontal="center" vertical="center"/>
    </xf>
    <xf numFmtId="0" fontId="2" fillId="2" borderId="0" xfId="0" applyFont="1" applyFill="1" applyAlignment="1">
      <alignment horizontal="center" vertical="center" wrapText="1"/>
    </xf>
    <xf numFmtId="0" fontId="2" fillId="2" borderId="0" xfId="0" applyFont="1" applyFill="1" applyAlignment="1">
      <alignment vertical="center" wrapText="1"/>
    </xf>
    <xf numFmtId="3" fontId="2" fillId="2" borderId="0" xfId="0" applyNumberFormat="1" applyFont="1" applyFill="1" applyAlignment="1">
      <alignment horizontal="right" vertical="center" wrapText="1"/>
    </xf>
    <xf numFmtId="0" fontId="3" fillId="0" borderId="0" xfId="0" applyFont="1" applyAlignment="1">
      <alignment vertical="center" wrapText="1"/>
    </xf>
    <xf numFmtId="0" fontId="3" fillId="2" borderId="0" xfId="0" applyFont="1" applyFill="1" applyAlignment="1">
      <alignment horizontal="center" vertical="center" wrapText="1"/>
    </xf>
    <xf numFmtId="0" fontId="3" fillId="2" borderId="0" xfId="0" applyFont="1" applyFill="1" applyAlignment="1">
      <alignment vertical="center" wrapText="1"/>
    </xf>
    <xf numFmtId="3" fontId="3" fillId="2" borderId="0" xfId="0" applyNumberFormat="1" applyFont="1" applyFill="1" applyAlignment="1">
      <alignment horizontal="right" vertical="center" wrapText="1"/>
    </xf>
    <xf numFmtId="0" fontId="10" fillId="0" borderId="0" xfId="0" applyFont="1" applyAlignment="1">
      <alignment vertical="center" wrapText="1"/>
    </xf>
    <xf numFmtId="0" fontId="2" fillId="2" borderId="0" xfId="0" applyFont="1" applyFill="1" applyAlignment="1">
      <alignment horizontal="right" vertical="center" wrapText="1"/>
    </xf>
    <xf numFmtId="0" fontId="19" fillId="0" borderId="0" xfId="0" applyFont="1" applyAlignment="1">
      <alignment vertical="center" wrapText="1"/>
    </xf>
    <xf numFmtId="0" fontId="8" fillId="2" borderId="0" xfId="0" applyFont="1" applyFill="1" applyAlignment="1">
      <alignment horizontal="justify" vertical="center" wrapText="1"/>
    </xf>
    <xf numFmtId="0" fontId="8" fillId="2" borderId="0" xfId="0" applyFont="1" applyFill="1" applyAlignment="1">
      <alignment horizontal="center" vertical="center" wrapText="1"/>
    </xf>
    <xf numFmtId="0" fontId="8" fillId="2" borderId="0" xfId="0" applyFont="1" applyFill="1" applyAlignment="1">
      <alignment horizontal="right" vertical="center" wrapText="1"/>
    </xf>
    <xf numFmtId="3" fontId="8" fillId="2" borderId="0" xfId="0" applyNumberFormat="1" applyFont="1" applyFill="1" applyAlignment="1">
      <alignment horizontal="right" vertical="center" wrapText="1"/>
    </xf>
    <xf numFmtId="0" fontId="8" fillId="0" borderId="0" xfId="0" applyFont="1" applyAlignment="1">
      <alignment vertical="center" wrapText="1"/>
    </xf>
    <xf numFmtId="0" fontId="19" fillId="2" borderId="0" xfId="0" applyFont="1" applyFill="1" applyAlignment="1">
      <alignment horizontal="center" vertical="center" wrapText="1"/>
    </xf>
    <xf numFmtId="0" fontId="19" fillId="2" borderId="0" xfId="0" applyFont="1" applyFill="1" applyAlignment="1">
      <alignment horizontal="justify" vertical="center" wrapText="1"/>
    </xf>
    <xf numFmtId="3" fontId="19" fillId="2" borderId="0" xfId="0" applyNumberFormat="1" applyFont="1" applyFill="1" applyAlignment="1">
      <alignment horizontal="right" vertical="center" wrapText="1"/>
    </xf>
    <xf numFmtId="0" fontId="21" fillId="2" borderId="0" xfId="0" applyFont="1" applyFill="1" applyAlignment="1">
      <alignment horizontal="center" vertical="center" wrapText="1"/>
    </xf>
    <xf numFmtId="0" fontId="21" fillId="2" borderId="0" xfId="0" applyFont="1" applyFill="1" applyAlignment="1">
      <alignment horizontal="justify" vertical="center" wrapText="1"/>
    </xf>
    <xf numFmtId="3" fontId="21" fillId="2" borderId="0" xfId="0" applyNumberFormat="1" applyFont="1" applyFill="1" applyAlignment="1">
      <alignment horizontal="right" vertical="center" wrapText="1"/>
    </xf>
    <xf numFmtId="0" fontId="5" fillId="2" borderId="0" xfId="0" applyFont="1" applyFill="1" applyAlignment="1">
      <alignment horizontal="center" vertical="center" wrapText="1"/>
    </xf>
    <xf numFmtId="0" fontId="5" fillId="2" borderId="0" xfId="0" applyFont="1" applyFill="1" applyAlignment="1">
      <alignment horizontal="right" vertical="center" wrapText="1"/>
    </xf>
    <xf numFmtId="3" fontId="6" fillId="2" borderId="0" xfId="0" applyNumberFormat="1" applyFont="1" applyFill="1" applyAlignment="1">
      <alignment horizontal="right" vertical="center" wrapText="1"/>
    </xf>
    <xf numFmtId="0" fontId="5" fillId="0" borderId="0" xfId="0" applyFont="1" applyAlignment="1">
      <alignment vertical="center" wrapText="1"/>
    </xf>
    <xf numFmtId="0" fontId="3" fillId="2" borderId="0" xfId="0" applyFont="1" applyFill="1" applyAlignment="1">
      <alignment horizontal="right" vertical="center" wrapText="1"/>
    </xf>
    <xf numFmtId="0" fontId="6" fillId="2" borderId="0" xfId="0" applyFont="1" applyFill="1" applyAlignment="1">
      <alignment horizontal="center" vertical="center" wrapText="1"/>
    </xf>
    <xf numFmtId="0" fontId="6" fillId="2" borderId="0" xfId="0" applyFont="1" applyFill="1" applyAlignment="1">
      <alignment horizontal="right" vertical="center" wrapText="1"/>
    </xf>
    <xf numFmtId="0" fontId="6" fillId="0" borderId="0" xfId="0" applyFont="1" applyAlignment="1">
      <alignment vertical="center" wrapText="1"/>
    </xf>
    <xf numFmtId="164" fontId="16" fillId="2" borderId="0" xfId="1" applyFont="1" applyFill="1" applyBorder="1" applyAlignment="1">
      <alignment vertical="center" wrapText="1"/>
    </xf>
    <xf numFmtId="164" fontId="16" fillId="2" borderId="0" xfId="1" applyFont="1" applyFill="1" applyBorder="1" applyAlignment="1">
      <alignment horizontal="center" vertical="center" wrapText="1"/>
    </xf>
    <xf numFmtId="164" fontId="16" fillId="2" borderId="0" xfId="1" applyFont="1" applyFill="1" applyBorder="1" applyAlignment="1">
      <alignment horizontal="right" vertical="center" wrapText="1"/>
    </xf>
    <xf numFmtId="164" fontId="0" fillId="0" borderId="0" xfId="1" applyFont="1" applyBorder="1"/>
    <xf numFmtId="0" fontId="12" fillId="2" borderId="0" xfId="0" applyFont="1" applyFill="1" applyAlignment="1">
      <alignment horizontal="center" vertical="center" wrapText="1"/>
    </xf>
    <xf numFmtId="0" fontId="13" fillId="2" borderId="0" xfId="0" applyFont="1" applyFill="1" applyAlignment="1">
      <alignment horizontal="left" vertical="center" wrapText="1"/>
    </xf>
    <xf numFmtId="0" fontId="13" fillId="2" borderId="0" xfId="0" applyFont="1" applyFill="1" applyAlignment="1">
      <alignment horizontal="center" vertical="center" wrapText="1"/>
    </xf>
    <xf numFmtId="3" fontId="13" fillId="2" borderId="0" xfId="0" applyNumberFormat="1" applyFont="1" applyFill="1" applyAlignment="1">
      <alignment horizontal="center" vertical="center" wrapText="1"/>
    </xf>
    <xf numFmtId="0" fontId="14" fillId="0" borderId="0" xfId="0" applyFont="1" applyAlignment="1">
      <alignment vertical="center" wrapText="1"/>
    </xf>
    <xf numFmtId="0" fontId="20" fillId="0" borderId="0" xfId="0" applyFont="1"/>
    <xf numFmtId="0" fontId="2" fillId="0" borderId="0" xfId="0" applyFont="1" applyAlignment="1">
      <alignment vertical="center"/>
    </xf>
    <xf numFmtId="0" fontId="2" fillId="0" borderId="0" xfId="0" applyFont="1" applyAlignment="1">
      <alignment horizontal="right" vertical="center"/>
    </xf>
    <xf numFmtId="3" fontId="2" fillId="0" borderId="0" xfId="0" applyNumberFormat="1" applyFont="1" applyAlignment="1">
      <alignment horizontal="right" vertical="center" wrapText="1"/>
    </xf>
    <xf numFmtId="0" fontId="26" fillId="0" borderId="0" xfId="0" applyFont="1" applyAlignment="1">
      <alignment vertical="center" wrapText="1"/>
    </xf>
    <xf numFmtId="0" fontId="27" fillId="2" borderId="1" xfId="0" applyFont="1" applyFill="1" applyBorder="1" applyAlignment="1">
      <alignment horizontal="center" vertical="center" wrapText="1"/>
    </xf>
    <xf numFmtId="3"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20" fillId="0" borderId="1" xfId="0" applyFont="1" applyBorder="1" applyAlignment="1">
      <alignment horizontal="left" vertical="center" wrapText="1"/>
    </xf>
    <xf numFmtId="3" fontId="13" fillId="2" borderId="1" xfId="0" applyNumberFormat="1" applyFont="1" applyFill="1" applyBorder="1" applyAlignment="1">
      <alignment horizontal="right" vertical="center" wrapText="1"/>
    </xf>
    <xf numFmtId="0" fontId="20" fillId="0" borderId="0" xfId="0" applyFont="1" applyAlignment="1">
      <alignment wrapText="1"/>
    </xf>
    <xf numFmtId="0" fontId="0" fillId="0" borderId="0" xfId="0" applyAlignment="1">
      <alignment horizontal="left" vertical="center" wrapText="1"/>
    </xf>
    <xf numFmtId="0" fontId="24" fillId="0" borderId="0" xfId="0" applyFont="1" applyAlignment="1">
      <alignment horizontal="center" wrapText="1"/>
    </xf>
    <xf numFmtId="0" fontId="24" fillId="0" borderId="0" xfId="0" applyFont="1" applyAlignment="1">
      <alignment horizontal="center"/>
    </xf>
  </cellXfs>
  <cellStyles count="2">
    <cellStyle name="Comma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57"/>
  <sheetViews>
    <sheetView tabSelected="1" workbookViewId="0">
      <selection activeCell="H29" sqref="H29"/>
    </sheetView>
  </sheetViews>
  <sheetFormatPr defaultColWidth="70.375" defaultRowHeight="14.25"/>
  <cols>
    <col min="1" max="1" width="6.75" customWidth="1"/>
    <col min="2" max="2" width="46.75" customWidth="1"/>
    <col min="3" max="3" width="10.875" bestFit="1" customWidth="1"/>
    <col min="4" max="4" width="12.75" bestFit="1" customWidth="1"/>
    <col min="5" max="5" width="18.25" bestFit="1" customWidth="1"/>
    <col min="6" max="6" width="21" bestFit="1" customWidth="1"/>
    <col min="7" max="7" width="19.75" customWidth="1"/>
  </cols>
  <sheetData>
    <row r="1" spans="1:7" s="73" customFormat="1" ht="18.75">
      <c r="A1" s="128" t="s">
        <v>84</v>
      </c>
      <c r="B1" s="129"/>
      <c r="C1" s="129"/>
      <c r="D1" s="129"/>
      <c r="E1" s="129"/>
      <c r="F1" s="129"/>
      <c r="G1" s="129"/>
    </row>
    <row r="2" spans="1:7" s="73" customFormat="1" ht="18.75">
      <c r="A2" s="74"/>
      <c r="B2" s="75"/>
      <c r="C2" s="75"/>
      <c r="D2" s="75"/>
      <c r="E2" s="75"/>
      <c r="F2" s="75"/>
      <c r="G2" s="75"/>
    </row>
    <row r="3" spans="1:7" ht="18.75">
      <c r="G3" s="77" t="s">
        <v>83</v>
      </c>
    </row>
    <row r="5" spans="1:7" ht="18.75">
      <c r="A5" s="8" t="s">
        <v>0</v>
      </c>
      <c r="B5" s="8" t="s">
        <v>1</v>
      </c>
      <c r="C5" s="8" t="s">
        <v>2</v>
      </c>
      <c r="D5" s="9" t="s">
        <v>3</v>
      </c>
      <c r="E5" s="9" t="s">
        <v>81</v>
      </c>
      <c r="F5" s="9" t="s">
        <v>82</v>
      </c>
      <c r="G5" s="71" t="s">
        <v>4</v>
      </c>
    </row>
    <row r="6" spans="1:7" ht="18.75">
      <c r="A6" s="8" t="s">
        <v>5</v>
      </c>
      <c r="B6" s="10" t="s">
        <v>6</v>
      </c>
      <c r="C6" s="8"/>
      <c r="D6" s="11"/>
      <c r="E6" s="12"/>
      <c r="F6" s="13">
        <f>F7</f>
        <v>216000000</v>
      </c>
      <c r="G6" s="41"/>
    </row>
    <row r="7" spans="1:7" ht="33">
      <c r="A7" s="14">
        <v>1</v>
      </c>
      <c r="B7" s="15" t="s">
        <v>7</v>
      </c>
      <c r="C7" s="14" t="s">
        <v>8</v>
      </c>
      <c r="D7" s="16">
        <v>720</v>
      </c>
      <c r="E7" s="17">
        <v>300000</v>
      </c>
      <c r="F7" s="17">
        <f>D7*E7</f>
        <v>216000000</v>
      </c>
      <c r="G7" s="42" t="s">
        <v>70</v>
      </c>
    </row>
    <row r="8" spans="1:7" ht="37.5">
      <c r="A8" s="8" t="s">
        <v>9</v>
      </c>
      <c r="B8" s="10" t="s">
        <v>10</v>
      </c>
      <c r="C8" s="8"/>
      <c r="D8" s="8"/>
      <c r="E8" s="19"/>
      <c r="F8" s="13">
        <f>F9+F10+F12+F13+F14+F27+F11</f>
        <v>447500000</v>
      </c>
      <c r="G8" s="43"/>
    </row>
    <row r="9" spans="1:7" ht="18.75">
      <c r="A9" s="14">
        <v>1</v>
      </c>
      <c r="B9" s="15" t="s">
        <v>11</v>
      </c>
      <c r="C9" s="14" t="s">
        <v>12</v>
      </c>
      <c r="D9" s="14">
        <v>50</v>
      </c>
      <c r="E9" s="17">
        <v>300000</v>
      </c>
      <c r="F9" s="17">
        <v>15000000</v>
      </c>
      <c r="G9" s="44" t="s">
        <v>67</v>
      </c>
    </row>
    <row r="10" spans="1:7" ht="18.75">
      <c r="A10" s="14">
        <v>2</v>
      </c>
      <c r="B10" s="15" t="s">
        <v>13</v>
      </c>
      <c r="C10" s="14" t="s">
        <v>14</v>
      </c>
      <c r="D10" s="14">
        <v>16</v>
      </c>
      <c r="E10" s="17">
        <v>1300000</v>
      </c>
      <c r="F10" s="17">
        <v>20800000</v>
      </c>
      <c r="G10" s="44" t="s">
        <v>67</v>
      </c>
    </row>
    <row r="11" spans="1:7" ht="56.25">
      <c r="A11" s="14">
        <v>3</v>
      </c>
      <c r="B11" s="15" t="s">
        <v>102</v>
      </c>
      <c r="C11" s="14" t="s">
        <v>24</v>
      </c>
      <c r="D11" s="14">
        <v>10</v>
      </c>
      <c r="E11" s="17">
        <v>2500000</v>
      </c>
      <c r="F11" s="17">
        <f>D11*E11</f>
        <v>25000000</v>
      </c>
      <c r="G11" s="44"/>
    </row>
    <row r="12" spans="1:7" ht="18.75">
      <c r="A12" s="14">
        <v>4</v>
      </c>
      <c r="B12" s="15" t="s">
        <v>15</v>
      </c>
      <c r="C12" s="14" t="s">
        <v>12</v>
      </c>
      <c r="D12" s="14">
        <v>5</v>
      </c>
      <c r="E12" s="17">
        <v>10000000</v>
      </c>
      <c r="F12" s="17">
        <v>50000000</v>
      </c>
      <c r="G12" s="44" t="s">
        <v>67</v>
      </c>
    </row>
    <row r="13" spans="1:7" ht="18.75">
      <c r="A13" s="14">
        <v>5</v>
      </c>
      <c r="B13" s="15" t="s">
        <v>16</v>
      </c>
      <c r="C13" s="14" t="s">
        <v>12</v>
      </c>
      <c r="D13" s="14">
        <v>5</v>
      </c>
      <c r="E13" s="17">
        <v>5000000</v>
      </c>
      <c r="F13" s="17">
        <v>25000000</v>
      </c>
      <c r="G13" s="44" t="s">
        <v>67</v>
      </c>
    </row>
    <row r="14" spans="1:7" s="6" customFormat="1" ht="18.75">
      <c r="A14" s="14">
        <v>6</v>
      </c>
      <c r="B14" s="20" t="s">
        <v>71</v>
      </c>
      <c r="C14" s="21"/>
      <c r="D14" s="21"/>
      <c r="E14" s="22"/>
      <c r="F14" s="23">
        <f>SUBTOTAL(9,F15:F26)</f>
        <v>61700000</v>
      </c>
      <c r="G14" s="45"/>
    </row>
    <row r="15" spans="1:7" s="6" customFormat="1" ht="16.5">
      <c r="A15" s="25" t="s">
        <v>90</v>
      </c>
      <c r="B15" s="26" t="s">
        <v>56</v>
      </c>
      <c r="C15" s="25" t="s">
        <v>76</v>
      </c>
      <c r="D15" s="25">
        <v>40</v>
      </c>
      <c r="E15" s="27">
        <v>150000</v>
      </c>
      <c r="F15" s="27">
        <f>D15*E15</f>
        <v>6000000</v>
      </c>
      <c r="G15" s="44" t="s">
        <v>67</v>
      </c>
    </row>
    <row r="16" spans="1:7" s="6" customFormat="1" ht="16.5">
      <c r="A16" s="25" t="s">
        <v>91</v>
      </c>
      <c r="B16" s="26" t="s">
        <v>75</v>
      </c>
      <c r="C16" s="25" t="s">
        <v>72</v>
      </c>
      <c r="D16" s="25">
        <v>40</v>
      </c>
      <c r="E16" s="27">
        <v>350000</v>
      </c>
      <c r="F16" s="27">
        <f t="shared" ref="F16:F27" si="0">D16*E16</f>
        <v>14000000</v>
      </c>
      <c r="G16" s="44" t="s">
        <v>67</v>
      </c>
    </row>
    <row r="17" spans="1:8" s="6" customFormat="1" ht="16.5">
      <c r="A17" s="25" t="s">
        <v>92</v>
      </c>
      <c r="B17" s="26" t="s">
        <v>57</v>
      </c>
      <c r="C17" s="25" t="s">
        <v>12</v>
      </c>
      <c r="D17" s="25">
        <v>20</v>
      </c>
      <c r="E17" s="27">
        <v>150000</v>
      </c>
      <c r="F17" s="27">
        <f t="shared" si="0"/>
        <v>3000000</v>
      </c>
      <c r="G17" s="44" t="s">
        <v>67</v>
      </c>
    </row>
    <row r="18" spans="1:8" s="6" customFormat="1" ht="16.5">
      <c r="A18" s="25" t="s">
        <v>93</v>
      </c>
      <c r="B18" s="26" t="s">
        <v>58</v>
      </c>
      <c r="C18" s="25" t="s">
        <v>12</v>
      </c>
      <c r="D18" s="25">
        <v>10</v>
      </c>
      <c r="E18" s="27">
        <v>80000</v>
      </c>
      <c r="F18" s="27">
        <f t="shared" si="0"/>
        <v>800000</v>
      </c>
      <c r="G18" s="44" t="s">
        <v>67</v>
      </c>
    </row>
    <row r="19" spans="1:8" s="6" customFormat="1" ht="16.5">
      <c r="A19" s="25" t="s">
        <v>94</v>
      </c>
      <c r="B19" s="26" t="s">
        <v>59</v>
      </c>
      <c r="C19" s="25" t="s">
        <v>12</v>
      </c>
      <c r="D19" s="25">
        <v>30</v>
      </c>
      <c r="E19" s="27">
        <v>250000</v>
      </c>
      <c r="F19" s="27">
        <f t="shared" si="0"/>
        <v>7500000</v>
      </c>
      <c r="G19" s="44" t="s">
        <v>67</v>
      </c>
    </row>
    <row r="20" spans="1:8" s="6" customFormat="1" ht="16.5">
      <c r="A20" s="25" t="s">
        <v>95</v>
      </c>
      <c r="B20" s="26" t="s">
        <v>88</v>
      </c>
      <c r="C20" s="25" t="s">
        <v>12</v>
      </c>
      <c r="D20" s="25">
        <v>30</v>
      </c>
      <c r="E20" s="27">
        <v>250000</v>
      </c>
      <c r="F20" s="27">
        <f t="shared" si="0"/>
        <v>7500000</v>
      </c>
      <c r="G20" s="44" t="s">
        <v>67</v>
      </c>
    </row>
    <row r="21" spans="1:8" s="6" customFormat="1" ht="16.5">
      <c r="A21" s="25" t="s">
        <v>96</v>
      </c>
      <c r="B21" s="26" t="s">
        <v>60</v>
      </c>
      <c r="C21" s="25" t="s">
        <v>12</v>
      </c>
      <c r="D21" s="25">
        <v>20</v>
      </c>
      <c r="E21" s="27">
        <v>300000</v>
      </c>
      <c r="F21" s="27">
        <f t="shared" si="0"/>
        <v>6000000</v>
      </c>
      <c r="G21" s="44" t="s">
        <v>67</v>
      </c>
    </row>
    <row r="22" spans="1:8" s="6" customFormat="1" ht="16.5">
      <c r="A22" s="25" t="s">
        <v>97</v>
      </c>
      <c r="B22" s="26" t="s">
        <v>61</v>
      </c>
      <c r="C22" s="25" t="s">
        <v>76</v>
      </c>
      <c r="D22" s="25">
        <v>40</v>
      </c>
      <c r="E22" s="27">
        <v>50000</v>
      </c>
      <c r="F22" s="27">
        <f t="shared" si="0"/>
        <v>2000000</v>
      </c>
      <c r="G22" s="44" t="s">
        <v>67</v>
      </c>
    </row>
    <row r="23" spans="1:8" s="6" customFormat="1" ht="16.5">
      <c r="A23" s="25" t="s">
        <v>98</v>
      </c>
      <c r="B23" s="26" t="s">
        <v>62</v>
      </c>
      <c r="C23" s="25" t="s">
        <v>12</v>
      </c>
      <c r="D23" s="25">
        <v>20</v>
      </c>
      <c r="E23" s="27">
        <v>150000</v>
      </c>
      <c r="F23" s="27">
        <f t="shared" si="0"/>
        <v>3000000</v>
      </c>
      <c r="G23" s="44" t="s">
        <v>67</v>
      </c>
    </row>
    <row r="24" spans="1:8" s="6" customFormat="1" ht="16.5">
      <c r="A24" s="25" t="s">
        <v>99</v>
      </c>
      <c r="B24" s="26" t="s">
        <v>63</v>
      </c>
      <c r="C24" s="25" t="s">
        <v>12</v>
      </c>
      <c r="D24" s="25">
        <v>30</v>
      </c>
      <c r="E24" s="27">
        <v>150000</v>
      </c>
      <c r="F24" s="27">
        <f t="shared" si="0"/>
        <v>4500000</v>
      </c>
      <c r="G24" s="44" t="s">
        <v>67</v>
      </c>
    </row>
    <row r="25" spans="1:8" s="6" customFormat="1" ht="16.5">
      <c r="A25" s="25" t="s">
        <v>100</v>
      </c>
      <c r="B25" s="26" t="s">
        <v>64</v>
      </c>
      <c r="C25" s="25" t="s">
        <v>76</v>
      </c>
      <c r="D25" s="25">
        <v>40</v>
      </c>
      <c r="E25" s="27">
        <v>100000</v>
      </c>
      <c r="F25" s="27">
        <f t="shared" si="0"/>
        <v>4000000</v>
      </c>
      <c r="G25" s="44" t="s">
        <v>67</v>
      </c>
    </row>
    <row r="26" spans="1:8" ht="16.5">
      <c r="A26" s="25" t="s">
        <v>101</v>
      </c>
      <c r="B26" s="26" t="s">
        <v>65</v>
      </c>
      <c r="C26" s="25" t="s">
        <v>12</v>
      </c>
      <c r="D26" s="25">
        <v>40</v>
      </c>
      <c r="E26" s="27">
        <v>85000</v>
      </c>
      <c r="F26" s="27">
        <f t="shared" si="0"/>
        <v>3400000</v>
      </c>
      <c r="G26" s="44" t="s">
        <v>67</v>
      </c>
    </row>
    <row r="27" spans="1:8" ht="49.5">
      <c r="A27" s="59">
        <v>7</v>
      </c>
      <c r="B27" s="72" t="s">
        <v>103</v>
      </c>
      <c r="C27" s="59" t="s">
        <v>12</v>
      </c>
      <c r="D27" s="59">
        <v>5</v>
      </c>
      <c r="E27" s="60">
        <v>50000000</v>
      </c>
      <c r="F27" s="60">
        <f t="shared" si="0"/>
        <v>250000000</v>
      </c>
      <c r="G27" s="45" t="s">
        <v>67</v>
      </c>
    </row>
    <row r="28" spans="1:8" ht="56.25">
      <c r="A28" s="8" t="s">
        <v>17</v>
      </c>
      <c r="B28" s="10" t="s">
        <v>18</v>
      </c>
      <c r="C28" s="28"/>
      <c r="D28" s="28"/>
      <c r="E28" s="29"/>
      <c r="F28" s="30">
        <v>15000000</v>
      </c>
      <c r="G28" s="41"/>
    </row>
    <row r="29" spans="1:8" ht="37.5">
      <c r="A29" s="8" t="s">
        <v>19</v>
      </c>
      <c r="B29" s="10" t="s">
        <v>20</v>
      </c>
      <c r="C29" s="28"/>
      <c r="D29" s="28"/>
      <c r="E29" s="29"/>
      <c r="F29" s="30">
        <f>SUM(F30:F31)</f>
        <v>68000000</v>
      </c>
      <c r="G29" s="46"/>
      <c r="H29" s="1"/>
    </row>
    <row r="30" spans="1:8" ht="66">
      <c r="A30" s="14">
        <v>1</v>
      </c>
      <c r="B30" s="15" t="s">
        <v>21</v>
      </c>
      <c r="C30" s="14" t="s">
        <v>22</v>
      </c>
      <c r="D30" s="15"/>
      <c r="E30" s="32"/>
      <c r="F30" s="17">
        <v>35000000</v>
      </c>
      <c r="G30" s="42" t="s">
        <v>69</v>
      </c>
    </row>
    <row r="31" spans="1:8" ht="37.5">
      <c r="A31" s="14">
        <v>2</v>
      </c>
      <c r="B31" s="15" t="s">
        <v>77</v>
      </c>
      <c r="C31" s="14" t="s">
        <v>23</v>
      </c>
      <c r="D31" s="14">
        <v>110</v>
      </c>
      <c r="E31" s="17">
        <v>300000</v>
      </c>
      <c r="F31" s="17">
        <f>D31*E31</f>
        <v>33000000</v>
      </c>
      <c r="G31" s="42" t="s">
        <v>70</v>
      </c>
    </row>
    <row r="32" spans="1:8" s="7" customFormat="1" ht="56.25">
      <c r="A32" s="8" t="s">
        <v>25</v>
      </c>
      <c r="B32" s="10" t="s">
        <v>26</v>
      </c>
      <c r="C32" s="33"/>
      <c r="D32" s="33"/>
      <c r="E32" s="34"/>
      <c r="F32" s="30">
        <f>SUM(F33:F37)</f>
        <v>534200000</v>
      </c>
      <c r="G32" s="47"/>
    </row>
    <row r="33" spans="1:8" s="7" customFormat="1" ht="37.5">
      <c r="A33" s="14">
        <v>1</v>
      </c>
      <c r="B33" s="35" t="s">
        <v>73</v>
      </c>
      <c r="C33" s="36" t="s">
        <v>72</v>
      </c>
      <c r="D33" s="14">
        <v>1</v>
      </c>
      <c r="E33" s="37">
        <v>310000000</v>
      </c>
      <c r="F33" s="37">
        <f>D33*E33</f>
        <v>310000000</v>
      </c>
      <c r="G33" s="42" t="s">
        <v>67</v>
      </c>
    </row>
    <row r="34" spans="1:8" ht="18.75">
      <c r="A34" s="14">
        <v>2</v>
      </c>
      <c r="B34" s="35" t="s">
        <v>78</v>
      </c>
      <c r="C34" s="36" t="s">
        <v>72</v>
      </c>
      <c r="D34" s="14">
        <v>1</v>
      </c>
      <c r="E34" s="37">
        <v>30000000</v>
      </c>
      <c r="F34" s="37">
        <f>D34*E34</f>
        <v>30000000</v>
      </c>
      <c r="G34" s="42" t="s">
        <v>67</v>
      </c>
    </row>
    <row r="35" spans="1:8" ht="18.75">
      <c r="A35" s="14">
        <v>3</v>
      </c>
      <c r="B35" s="15" t="s">
        <v>27</v>
      </c>
      <c r="C35" s="14" t="s">
        <v>12</v>
      </c>
      <c r="D35" s="14">
        <v>10</v>
      </c>
      <c r="E35" s="17">
        <v>15000000</v>
      </c>
      <c r="F35" s="17">
        <v>150000000</v>
      </c>
      <c r="G35" s="42" t="s">
        <v>67</v>
      </c>
    </row>
    <row r="36" spans="1:8" ht="18.75">
      <c r="A36" s="14">
        <v>4</v>
      </c>
      <c r="B36" s="15" t="s">
        <v>28</v>
      </c>
      <c r="C36" s="14" t="s">
        <v>12</v>
      </c>
      <c r="D36" s="14">
        <v>34</v>
      </c>
      <c r="E36" s="17">
        <v>650000</v>
      </c>
      <c r="F36" s="17">
        <v>22100000</v>
      </c>
      <c r="G36" s="42" t="s">
        <v>67</v>
      </c>
    </row>
    <row r="37" spans="1:8" ht="18.75">
      <c r="A37" s="14">
        <v>5</v>
      </c>
      <c r="B37" s="15" t="s">
        <v>29</v>
      </c>
      <c r="C37" s="14" t="s">
        <v>12</v>
      </c>
      <c r="D37" s="14">
        <v>34</v>
      </c>
      <c r="E37" s="17">
        <v>650000</v>
      </c>
      <c r="F37" s="17">
        <v>22100000</v>
      </c>
      <c r="G37" s="42" t="s">
        <v>67</v>
      </c>
    </row>
    <row r="38" spans="1:8" ht="56.25">
      <c r="A38" s="8" t="s">
        <v>30</v>
      </c>
      <c r="B38" s="10" t="s">
        <v>31</v>
      </c>
      <c r="C38" s="28"/>
      <c r="D38" s="28"/>
      <c r="E38" s="29"/>
      <c r="F38" s="30">
        <f>SUM(F39:F42)</f>
        <v>23585000</v>
      </c>
      <c r="G38" s="46"/>
    </row>
    <row r="39" spans="1:8" ht="56.25">
      <c r="A39" s="14">
        <v>1</v>
      </c>
      <c r="B39" s="15" t="s">
        <v>55</v>
      </c>
      <c r="C39" s="28" t="s">
        <v>23</v>
      </c>
      <c r="D39" s="14">
        <v>100</v>
      </c>
      <c r="E39" s="17">
        <v>75000</v>
      </c>
      <c r="F39" s="17">
        <f>D39*E39</f>
        <v>7500000</v>
      </c>
      <c r="G39" s="42" t="s">
        <v>68</v>
      </c>
    </row>
    <row r="40" spans="1:8" ht="33">
      <c r="A40" s="14">
        <v>2</v>
      </c>
      <c r="B40" s="15" t="s">
        <v>32</v>
      </c>
      <c r="C40" s="14" t="s">
        <v>23</v>
      </c>
      <c r="D40" s="14">
        <v>100</v>
      </c>
      <c r="E40" s="17">
        <v>40000</v>
      </c>
      <c r="F40" s="17">
        <f>D40*E40</f>
        <v>4000000</v>
      </c>
      <c r="G40" s="42" t="s">
        <v>68</v>
      </c>
    </row>
    <row r="41" spans="1:8" ht="18.75">
      <c r="A41" s="14">
        <v>3</v>
      </c>
      <c r="B41" s="15" t="s">
        <v>33</v>
      </c>
      <c r="C41" s="14" t="s">
        <v>12</v>
      </c>
      <c r="D41" s="14">
        <v>2</v>
      </c>
      <c r="E41" s="17">
        <v>350000</v>
      </c>
      <c r="F41" s="17">
        <f>D41*E41</f>
        <v>700000</v>
      </c>
      <c r="G41" s="42" t="s">
        <v>67</v>
      </c>
    </row>
    <row r="42" spans="1:8" s="5" customFormat="1" ht="18.75">
      <c r="A42" s="14">
        <v>4</v>
      </c>
      <c r="B42" s="15" t="s">
        <v>34</v>
      </c>
      <c r="C42" s="14"/>
      <c r="D42" s="14"/>
      <c r="E42" s="32"/>
      <c r="F42" s="17">
        <f>F43+F44</f>
        <v>11385000</v>
      </c>
      <c r="G42" s="46"/>
    </row>
    <row r="43" spans="1:8" s="5" customFormat="1" ht="47.25">
      <c r="A43" s="2" t="s">
        <v>35</v>
      </c>
      <c r="B43" s="3" t="s">
        <v>36</v>
      </c>
      <c r="C43" s="4" t="s">
        <v>37</v>
      </c>
      <c r="D43" s="4">
        <v>5</v>
      </c>
      <c r="E43" s="125">
        <f>E44*2</f>
        <v>1518000</v>
      </c>
      <c r="F43" s="125">
        <f>D43*E43</f>
        <v>7590000</v>
      </c>
      <c r="G43" s="48" t="s">
        <v>53</v>
      </c>
    </row>
    <row r="44" spans="1:8" ht="47.25">
      <c r="A44" s="2" t="s">
        <v>38</v>
      </c>
      <c r="B44" s="3" t="s">
        <v>39</v>
      </c>
      <c r="C44" s="4" t="s">
        <v>40</v>
      </c>
      <c r="D44" s="4">
        <v>5</v>
      </c>
      <c r="E44" s="125">
        <f>0.3*2530000</f>
        <v>759000</v>
      </c>
      <c r="F44" s="125">
        <f>D44*E44</f>
        <v>3795000</v>
      </c>
      <c r="G44" s="48" t="s">
        <v>54</v>
      </c>
    </row>
    <row r="45" spans="1:8" ht="19.5">
      <c r="A45" s="8" t="s">
        <v>41</v>
      </c>
      <c r="B45" s="10" t="s">
        <v>42</v>
      </c>
      <c r="C45" s="8"/>
      <c r="D45" s="8"/>
      <c r="E45" s="19"/>
      <c r="F45" s="13">
        <f>SUM(F46:F48)</f>
        <v>193212620</v>
      </c>
      <c r="G45" s="47"/>
    </row>
    <row r="46" spans="1:8" ht="31.5">
      <c r="A46" s="14">
        <v>1</v>
      </c>
      <c r="B46" s="15" t="s">
        <v>43</v>
      </c>
      <c r="C46" s="14" t="s">
        <v>12</v>
      </c>
      <c r="D46" s="14">
        <v>2</v>
      </c>
      <c r="E46" s="17">
        <v>20000000</v>
      </c>
      <c r="F46" s="17">
        <v>40000000</v>
      </c>
      <c r="G46" s="126" t="s">
        <v>74</v>
      </c>
    </row>
    <row r="47" spans="1:8" ht="56.25">
      <c r="A47" s="14">
        <v>2</v>
      </c>
      <c r="B47" s="15" t="s">
        <v>47</v>
      </c>
      <c r="C47" s="14"/>
      <c r="D47" s="14"/>
      <c r="E47" s="32"/>
      <c r="F47" s="17">
        <v>3212620</v>
      </c>
      <c r="G47" s="42" t="s">
        <v>66</v>
      </c>
      <c r="H47" s="1"/>
    </row>
    <row r="48" spans="1:8" ht="18.75">
      <c r="A48" s="14">
        <v>3</v>
      </c>
      <c r="B48" s="15" t="s">
        <v>49</v>
      </c>
      <c r="C48" s="14"/>
      <c r="D48" s="14"/>
      <c r="E48" s="32"/>
      <c r="F48" s="17">
        <v>150000000</v>
      </c>
      <c r="G48" s="46"/>
    </row>
    <row r="49" spans="1:7" ht="18.75">
      <c r="A49" s="38"/>
      <c r="B49" s="9" t="s">
        <v>50</v>
      </c>
      <c r="C49" s="38"/>
      <c r="D49" s="38"/>
      <c r="E49" s="39"/>
      <c r="F49" s="40">
        <f>F45+F38+F32+F29+F28+F8+F6</f>
        <v>1497497620</v>
      </c>
      <c r="G49" s="41"/>
    </row>
    <row r="50" spans="1:7" s="70" customFormat="1">
      <c r="A50" s="127"/>
      <c r="B50" s="127"/>
      <c r="C50" s="127"/>
      <c r="D50" s="127"/>
      <c r="E50" s="127"/>
      <c r="F50" s="127"/>
      <c r="G50" s="127"/>
    </row>
    <row r="53" spans="1:7">
      <c r="E53" s="1"/>
    </row>
    <row r="57" spans="1:7">
      <c r="F57" s="1">
        <f>F49-1497497620</f>
        <v>0</v>
      </c>
    </row>
  </sheetData>
  <mergeCells count="2">
    <mergeCell ref="A50:G50"/>
    <mergeCell ref="A1:G1"/>
  </mergeCells>
  <phoneticPr fontId="18" type="noConversion"/>
  <pageMargins left="0.23622047244094491" right="0.15748031496062992" top="0.74803149606299213" bottom="0.74803149606299213" header="0.31496062992125984" footer="0.31496062992125984"/>
  <pageSetup paperSize="9" scale="90" orientation="landscape" verticalDpi="0" r:id="rId1"/>
</worksheet>
</file>

<file path=xl/worksheets/sheet2.xml><?xml version="1.0" encoding="utf-8"?>
<worksheet xmlns="http://schemas.openxmlformats.org/spreadsheetml/2006/main" xmlns:r="http://schemas.openxmlformats.org/officeDocument/2006/relationships">
  <dimension ref="A1:H55"/>
  <sheetViews>
    <sheetView workbookViewId="0">
      <selection activeCell="E4" sqref="E4"/>
    </sheetView>
  </sheetViews>
  <sheetFormatPr defaultColWidth="70.375" defaultRowHeight="14.25"/>
  <cols>
    <col min="1" max="1" width="6.75" customWidth="1"/>
    <col min="2" max="2" width="32.75" customWidth="1"/>
    <col min="3" max="3" width="10.875" bestFit="1" customWidth="1"/>
    <col min="4" max="4" width="12.75" bestFit="1" customWidth="1"/>
    <col min="5" max="5" width="18.25" bestFit="1" customWidth="1"/>
    <col min="6" max="6" width="21" bestFit="1" customWidth="1"/>
    <col min="7" max="7" width="26.625" customWidth="1"/>
  </cols>
  <sheetData>
    <row r="1" spans="1:8" s="73" customFormat="1" ht="48.6" customHeight="1">
      <c r="A1" s="128" t="s">
        <v>85</v>
      </c>
      <c r="B1" s="128"/>
      <c r="C1" s="128"/>
      <c r="D1" s="128"/>
      <c r="E1" s="128"/>
      <c r="F1" s="128"/>
      <c r="G1" s="128"/>
    </row>
    <row r="2" spans="1:8" s="73" customFormat="1" ht="18.75">
      <c r="A2" s="74"/>
      <c r="B2" s="75"/>
      <c r="C2" s="75"/>
      <c r="D2" s="75"/>
      <c r="E2" s="75"/>
      <c r="F2" s="75"/>
      <c r="G2" s="75"/>
    </row>
    <row r="3" spans="1:8" ht="18.75">
      <c r="G3" s="77" t="s">
        <v>83</v>
      </c>
    </row>
    <row r="4" spans="1:8" ht="33" customHeight="1">
      <c r="A4" s="50" t="s">
        <v>0</v>
      </c>
      <c r="B4" s="50" t="s">
        <v>1</v>
      </c>
      <c r="C4" s="50" t="s">
        <v>2</v>
      </c>
      <c r="D4" s="51" t="s">
        <v>3</v>
      </c>
      <c r="E4" s="51" t="s">
        <v>81</v>
      </c>
      <c r="F4" s="51" t="s">
        <v>82</v>
      </c>
      <c r="G4" s="53" t="s">
        <v>4</v>
      </c>
      <c r="H4" s="120"/>
    </row>
    <row r="5" spans="1:8" ht="56.25">
      <c r="A5" s="14">
        <v>1</v>
      </c>
      <c r="B5" s="15" t="s">
        <v>86</v>
      </c>
      <c r="C5" s="14" t="s">
        <v>22</v>
      </c>
      <c r="D5" s="121"/>
      <c r="E5" s="121"/>
      <c r="F5" s="16">
        <v>655416</v>
      </c>
      <c r="G5" s="124" t="s">
        <v>87</v>
      </c>
      <c r="H5" s="120"/>
    </row>
    <row r="6" spans="1:8" ht="32.450000000000003" customHeight="1">
      <c r="A6" s="51"/>
      <c r="B6" s="51" t="s">
        <v>50</v>
      </c>
      <c r="C6" s="51"/>
      <c r="D6" s="51"/>
      <c r="E6" s="51"/>
      <c r="F6" s="122">
        <v>655416</v>
      </c>
      <c r="G6" s="123"/>
      <c r="H6" s="120"/>
    </row>
    <row r="7" spans="1:8" ht="18.75">
      <c r="A7" s="82"/>
      <c r="B7" s="83"/>
      <c r="C7" s="82"/>
      <c r="D7" s="82"/>
      <c r="E7" s="84"/>
      <c r="F7" s="84"/>
      <c r="G7" s="87"/>
    </row>
    <row r="8" spans="1:8" ht="18.75">
      <c r="A8" s="82"/>
      <c r="B8" s="83"/>
      <c r="C8" s="82"/>
      <c r="D8" s="82"/>
      <c r="E8" s="84"/>
      <c r="F8" s="84"/>
      <c r="G8" s="87"/>
    </row>
    <row r="9" spans="1:8" ht="18.75">
      <c r="A9" s="82"/>
      <c r="B9" s="83"/>
      <c r="C9" s="82"/>
      <c r="D9" s="82"/>
      <c r="E9" s="84"/>
      <c r="F9" s="84"/>
      <c r="G9" s="87"/>
    </row>
    <row r="10" spans="1:8" ht="18.75">
      <c r="A10" s="82"/>
      <c r="B10" s="83"/>
      <c r="C10" s="82"/>
      <c r="D10" s="82"/>
      <c r="E10" s="84"/>
      <c r="F10" s="84"/>
      <c r="G10" s="87"/>
    </row>
    <row r="11" spans="1:8" ht="18.75">
      <c r="A11" s="82"/>
      <c r="B11" s="88"/>
      <c r="C11" s="89"/>
      <c r="D11" s="89"/>
      <c r="E11" s="90"/>
      <c r="F11" s="91"/>
      <c r="G11" s="92"/>
    </row>
    <row r="12" spans="1:8" s="6" customFormat="1" ht="16.5">
      <c r="A12" s="93"/>
      <c r="B12" s="94"/>
      <c r="C12" s="93"/>
      <c r="D12" s="93"/>
      <c r="E12" s="95"/>
      <c r="F12" s="95"/>
      <c r="G12" s="87"/>
    </row>
    <row r="13" spans="1:8" s="6" customFormat="1" ht="16.5">
      <c r="A13" s="93"/>
      <c r="B13" s="94"/>
      <c r="C13" s="93"/>
      <c r="D13" s="93"/>
      <c r="E13" s="95"/>
      <c r="F13" s="95"/>
      <c r="G13" s="87"/>
    </row>
    <row r="14" spans="1:8" s="6" customFormat="1" ht="16.5">
      <c r="A14" s="93"/>
      <c r="B14" s="94"/>
      <c r="C14" s="93"/>
      <c r="D14" s="93"/>
      <c r="E14" s="95"/>
      <c r="F14" s="95"/>
      <c r="G14" s="87"/>
    </row>
    <row r="15" spans="1:8" s="6" customFormat="1" ht="16.5">
      <c r="A15" s="93"/>
      <c r="B15" s="94"/>
      <c r="C15" s="93"/>
      <c r="D15" s="93"/>
      <c r="E15" s="95"/>
      <c r="F15" s="95"/>
      <c r="G15" s="87"/>
    </row>
    <row r="16" spans="1:8" s="6" customFormat="1" ht="16.5">
      <c r="A16" s="93"/>
      <c r="B16" s="94"/>
      <c r="C16" s="93"/>
      <c r="D16" s="93"/>
      <c r="E16" s="95"/>
      <c r="F16" s="95"/>
      <c r="G16" s="87"/>
    </row>
    <row r="17" spans="1:8" s="6" customFormat="1" ht="16.5">
      <c r="A17" s="93"/>
      <c r="B17" s="94"/>
      <c r="C17" s="93"/>
      <c r="D17" s="93"/>
      <c r="E17" s="95"/>
      <c r="F17" s="95"/>
      <c r="G17" s="87"/>
    </row>
    <row r="18" spans="1:8" s="6" customFormat="1" ht="16.5">
      <c r="A18" s="93"/>
      <c r="B18" s="94"/>
      <c r="C18" s="93"/>
      <c r="D18" s="93"/>
      <c r="E18" s="95"/>
      <c r="F18" s="95"/>
      <c r="G18" s="87"/>
    </row>
    <row r="19" spans="1:8" s="6" customFormat="1" ht="16.5">
      <c r="A19" s="93"/>
      <c r="B19" s="94"/>
      <c r="C19" s="93"/>
      <c r="D19" s="93"/>
      <c r="E19" s="95"/>
      <c r="F19" s="95"/>
      <c r="G19" s="87"/>
    </row>
    <row r="20" spans="1:8" s="6" customFormat="1" ht="16.5">
      <c r="A20" s="93"/>
      <c r="B20" s="94"/>
      <c r="C20" s="93"/>
      <c r="D20" s="93"/>
      <c r="E20" s="95"/>
      <c r="F20" s="95"/>
      <c r="G20" s="87"/>
    </row>
    <row r="21" spans="1:8" s="6" customFormat="1" ht="16.5">
      <c r="A21" s="93"/>
      <c r="B21" s="94"/>
      <c r="C21" s="93"/>
      <c r="D21" s="93"/>
      <c r="E21" s="95"/>
      <c r="F21" s="95"/>
      <c r="G21" s="87"/>
    </row>
    <row r="22" spans="1:8" s="6" customFormat="1" ht="16.5">
      <c r="A22" s="93"/>
      <c r="B22" s="94"/>
      <c r="C22" s="93"/>
      <c r="D22" s="93"/>
      <c r="E22" s="95"/>
      <c r="F22" s="95"/>
      <c r="G22" s="87"/>
    </row>
    <row r="23" spans="1:8" s="6" customFormat="1" ht="16.5">
      <c r="A23" s="93"/>
      <c r="B23" s="94"/>
      <c r="C23" s="93"/>
      <c r="D23" s="93"/>
      <c r="E23" s="95"/>
      <c r="F23" s="95"/>
      <c r="G23" s="87"/>
    </row>
    <row r="24" spans="1:8" ht="16.5">
      <c r="A24" s="96"/>
      <c r="B24" s="97"/>
      <c r="C24" s="96"/>
      <c r="D24" s="96"/>
      <c r="E24" s="98"/>
      <c r="F24" s="98"/>
      <c r="G24" s="92"/>
    </row>
    <row r="25" spans="1:8" ht="19.5">
      <c r="A25" s="78"/>
      <c r="B25" s="79"/>
      <c r="C25" s="99"/>
      <c r="D25" s="99"/>
      <c r="E25" s="100"/>
      <c r="F25" s="101"/>
      <c r="G25" s="81"/>
    </row>
    <row r="26" spans="1:8" ht="19.5">
      <c r="A26" s="78"/>
      <c r="B26" s="79"/>
      <c r="C26" s="99"/>
      <c r="D26" s="99"/>
      <c r="E26" s="100"/>
      <c r="F26" s="101"/>
      <c r="G26" s="102"/>
    </row>
    <row r="27" spans="1:8" ht="18.75">
      <c r="A27" s="82"/>
      <c r="B27" s="83"/>
      <c r="C27" s="82"/>
      <c r="D27" s="83"/>
      <c r="E27" s="103"/>
      <c r="F27" s="84"/>
      <c r="G27" s="85"/>
      <c r="H27" s="1"/>
    </row>
    <row r="28" spans="1:8" ht="18.75">
      <c r="A28" s="82"/>
      <c r="B28" s="83"/>
      <c r="C28" s="82"/>
      <c r="D28" s="82"/>
      <c r="E28" s="84"/>
      <c r="F28" s="84"/>
      <c r="G28" s="85"/>
    </row>
    <row r="29" spans="1:8" ht="19.5">
      <c r="A29" s="78"/>
      <c r="B29" s="79"/>
      <c r="C29" s="104"/>
      <c r="D29" s="104"/>
      <c r="E29" s="105"/>
      <c r="F29" s="101"/>
      <c r="G29" s="106"/>
    </row>
    <row r="30" spans="1:8" s="110" customFormat="1" ht="18.75">
      <c r="A30" s="82"/>
      <c r="B30" s="107"/>
      <c r="C30" s="108"/>
      <c r="D30" s="82"/>
      <c r="E30" s="109"/>
      <c r="F30" s="109"/>
      <c r="G30" s="85"/>
    </row>
    <row r="31" spans="1:8" s="110" customFormat="1" ht="18.75">
      <c r="A31" s="82"/>
      <c r="B31" s="107"/>
      <c r="C31" s="108"/>
      <c r="D31" s="82"/>
      <c r="E31" s="109"/>
      <c r="F31" s="109"/>
      <c r="G31" s="85"/>
    </row>
    <row r="32" spans="1:8" ht="18.75">
      <c r="A32" s="82"/>
      <c r="B32" s="83"/>
      <c r="C32" s="82"/>
      <c r="D32" s="82"/>
      <c r="E32" s="84"/>
      <c r="F32" s="84"/>
      <c r="G32" s="85"/>
    </row>
    <row r="33" spans="1:8" ht="18.75">
      <c r="A33" s="82"/>
      <c r="B33" s="83"/>
      <c r="C33" s="82"/>
      <c r="D33" s="82"/>
      <c r="E33" s="84"/>
      <c r="F33" s="84"/>
      <c r="G33" s="85"/>
    </row>
    <row r="34" spans="1:8" ht="18.75">
      <c r="A34" s="82"/>
      <c r="B34" s="83"/>
      <c r="C34" s="82"/>
      <c r="D34" s="82"/>
      <c r="E34" s="84"/>
      <c r="F34" s="84"/>
      <c r="G34" s="85"/>
    </row>
    <row r="35" spans="1:8" ht="19.5">
      <c r="A35" s="78"/>
      <c r="B35" s="79"/>
      <c r="C35" s="99"/>
      <c r="D35" s="99"/>
      <c r="E35" s="100"/>
      <c r="F35" s="101"/>
      <c r="G35" s="102"/>
    </row>
    <row r="36" spans="1:8" ht="18.75">
      <c r="A36" s="82"/>
      <c r="B36" s="83"/>
      <c r="C36" s="99"/>
      <c r="D36" s="82"/>
      <c r="E36" s="84"/>
      <c r="F36" s="84"/>
      <c r="G36" s="85"/>
    </row>
    <row r="37" spans="1:8" ht="18.75">
      <c r="A37" s="82"/>
      <c r="B37" s="83"/>
      <c r="C37" s="82"/>
      <c r="D37" s="82"/>
      <c r="E37" s="84"/>
      <c r="F37" s="84"/>
      <c r="G37" s="85"/>
    </row>
    <row r="38" spans="1:8" ht="18.75">
      <c r="A38" s="82"/>
      <c r="B38" s="83"/>
      <c r="C38" s="82"/>
      <c r="D38" s="82"/>
      <c r="E38" s="84"/>
      <c r="F38" s="84"/>
      <c r="G38" s="85"/>
    </row>
    <row r="39" spans="1:8" ht="18.75">
      <c r="A39" s="82"/>
      <c r="B39" s="83"/>
      <c r="C39" s="82"/>
      <c r="D39" s="82"/>
      <c r="E39" s="103"/>
      <c r="F39" s="84"/>
      <c r="G39" s="102"/>
    </row>
    <row r="40" spans="1:8" s="5" customFormat="1" ht="15.75">
      <c r="A40" s="111"/>
      <c r="B40" s="112"/>
      <c r="C40" s="113"/>
      <c r="D40" s="113"/>
      <c r="E40" s="114"/>
      <c r="F40" s="114"/>
      <c r="G40" s="115"/>
    </row>
    <row r="41" spans="1:8" s="5" customFormat="1" ht="15.75">
      <c r="A41" s="111"/>
      <c r="B41" s="112"/>
      <c r="C41" s="113"/>
      <c r="D41" s="113"/>
      <c r="E41" s="114"/>
      <c r="F41" s="114"/>
      <c r="G41" s="115"/>
    </row>
    <row r="42" spans="1:8" ht="19.5">
      <c r="A42" s="78"/>
      <c r="B42" s="79"/>
      <c r="C42" s="78"/>
      <c r="D42" s="78"/>
      <c r="E42" s="86"/>
      <c r="F42" s="80"/>
      <c r="G42" s="106"/>
    </row>
    <row r="43" spans="1:8" ht="18.75">
      <c r="A43" s="82"/>
      <c r="B43" s="83"/>
      <c r="C43" s="82"/>
      <c r="D43" s="82"/>
      <c r="E43" s="84"/>
      <c r="F43" s="84"/>
      <c r="G43" s="116"/>
    </row>
    <row r="44" spans="1:8" ht="18.75">
      <c r="A44" s="82"/>
      <c r="B44" s="83"/>
      <c r="C44" s="82"/>
      <c r="D44" s="82"/>
      <c r="E44" s="103"/>
      <c r="F44" s="84"/>
      <c r="G44" s="85"/>
    </row>
    <row r="45" spans="1:8" ht="18.75">
      <c r="A45" s="82"/>
      <c r="B45" s="83"/>
      <c r="C45" s="82"/>
      <c r="D45" s="82"/>
      <c r="E45" s="103"/>
      <c r="F45" s="84"/>
      <c r="G45" s="102"/>
      <c r="H45" s="1"/>
    </row>
    <row r="46" spans="1:8" ht="18.75">
      <c r="A46" s="117"/>
      <c r="B46" s="76"/>
      <c r="C46" s="117"/>
      <c r="D46" s="117"/>
      <c r="E46" s="118"/>
      <c r="F46" s="119"/>
      <c r="G46" s="81"/>
    </row>
    <row r="48" spans="1:8" s="70" customFormat="1" ht="105" customHeight="1">
      <c r="A48" s="127" t="s">
        <v>79</v>
      </c>
      <c r="B48" s="127"/>
      <c r="C48" s="127"/>
      <c r="D48" s="127"/>
      <c r="E48" s="127"/>
      <c r="F48" s="127"/>
      <c r="G48" s="127"/>
    </row>
    <row r="51" spans="5:5">
      <c r="E51" s="1"/>
    </row>
    <row r="55" spans="5:5" ht="36.6" customHeight="1"/>
  </sheetData>
  <mergeCells count="2">
    <mergeCell ref="A1:G1"/>
    <mergeCell ref="A48:G48"/>
  </mergeCells>
  <pageMargins left="0.23622047244094491" right="0.15748031496062992" top="0.74803149606299213" bottom="0.74803149606299213" header="0.31496062992125984" footer="0.31496062992125984"/>
  <pageSetup paperSize="9" scale="90" orientation="landscape" verticalDpi="0" r:id="rId1"/>
</worksheet>
</file>

<file path=xl/worksheets/sheet3.xml><?xml version="1.0" encoding="utf-8"?>
<worksheet xmlns="http://schemas.openxmlformats.org/spreadsheetml/2006/main" xmlns:r="http://schemas.openxmlformats.org/officeDocument/2006/relationships">
  <dimension ref="A1:G19"/>
  <sheetViews>
    <sheetView workbookViewId="0">
      <selection activeCell="H12" sqref="H12"/>
    </sheetView>
  </sheetViews>
  <sheetFormatPr defaultColWidth="8.875" defaultRowHeight="15"/>
  <cols>
    <col min="1" max="1" width="4.625" style="73" bestFit="1" customWidth="1"/>
    <col min="2" max="2" width="52.75" style="73" customWidth="1"/>
    <col min="3" max="3" width="8.125" style="73" bestFit="1" customWidth="1"/>
    <col min="4" max="4" width="12.25" style="73" bestFit="1" customWidth="1"/>
    <col min="5" max="5" width="16.875" style="73" bestFit="1" customWidth="1"/>
    <col min="6" max="6" width="19.5" style="73" bestFit="1" customWidth="1"/>
    <col min="7" max="7" width="28.75" style="73" bestFit="1" customWidth="1"/>
    <col min="8" max="16384" width="8.875" style="73"/>
  </cols>
  <sheetData>
    <row r="1" spans="1:7" ht="48.6" customHeight="1">
      <c r="A1" s="128" t="s">
        <v>80</v>
      </c>
      <c r="B1" s="129"/>
      <c r="C1" s="129"/>
      <c r="D1" s="129"/>
      <c r="E1" s="129"/>
      <c r="F1" s="129"/>
      <c r="G1" s="129"/>
    </row>
    <row r="2" spans="1:7" ht="18.75">
      <c r="A2" s="74"/>
      <c r="B2" s="75"/>
      <c r="C2" s="75"/>
      <c r="D2" s="75"/>
      <c r="E2" s="75"/>
      <c r="F2" s="75"/>
      <c r="G2" s="75"/>
    </row>
    <row r="3" spans="1:7" customFormat="1" ht="18.75">
      <c r="G3" s="77" t="s">
        <v>83</v>
      </c>
    </row>
    <row r="4" spans="1:7" ht="16.5">
      <c r="A4" s="50" t="s">
        <v>0</v>
      </c>
      <c r="B4" s="50" t="s">
        <v>1</v>
      </c>
      <c r="C4" s="50" t="s">
        <v>2</v>
      </c>
      <c r="D4" s="51" t="s">
        <v>3</v>
      </c>
      <c r="E4" s="51" t="s">
        <v>81</v>
      </c>
      <c r="F4" s="52" t="s">
        <v>82</v>
      </c>
      <c r="G4" s="53" t="s">
        <v>4</v>
      </c>
    </row>
    <row r="5" spans="1:7" ht="16.5">
      <c r="A5" s="50" t="s">
        <v>5</v>
      </c>
      <c r="B5" s="54" t="s">
        <v>6</v>
      </c>
      <c r="C5" s="50"/>
      <c r="D5" s="55"/>
      <c r="E5" s="55"/>
      <c r="F5" s="56">
        <v>0</v>
      </c>
      <c r="G5" s="24"/>
    </row>
    <row r="6" spans="1:7" ht="33">
      <c r="A6" s="50" t="s">
        <v>9</v>
      </c>
      <c r="B6" s="54" t="s">
        <v>10</v>
      </c>
      <c r="C6" s="50"/>
      <c r="D6" s="50"/>
      <c r="E6" s="50"/>
      <c r="F6" s="57">
        <f>F7+F8</f>
        <v>164000000</v>
      </c>
      <c r="G6" s="58"/>
    </row>
    <row r="7" spans="1:7" ht="16.5">
      <c r="A7" s="21">
        <v>1</v>
      </c>
      <c r="B7" s="66" t="s">
        <v>51</v>
      </c>
      <c r="C7" s="21" t="s">
        <v>12</v>
      </c>
      <c r="D7" s="21">
        <v>1</v>
      </c>
      <c r="E7" s="23">
        <v>14000000</v>
      </c>
      <c r="F7" s="23">
        <v>14000000</v>
      </c>
      <c r="G7" s="24" t="s">
        <v>67</v>
      </c>
    </row>
    <row r="8" spans="1:7" ht="33">
      <c r="A8" s="21">
        <v>2</v>
      </c>
      <c r="B8" s="66" t="s">
        <v>89</v>
      </c>
      <c r="C8" s="21" t="s">
        <v>12</v>
      </c>
      <c r="D8" s="21">
        <v>1</v>
      </c>
      <c r="E8" s="23">
        <v>150000000</v>
      </c>
      <c r="F8" s="23">
        <v>150000000</v>
      </c>
      <c r="G8" s="24" t="s">
        <v>67</v>
      </c>
    </row>
    <row r="9" spans="1:7" ht="49.5">
      <c r="A9" s="50" t="s">
        <v>17</v>
      </c>
      <c r="B9" s="54" t="s">
        <v>18</v>
      </c>
      <c r="C9" s="61"/>
      <c r="D9" s="61"/>
      <c r="E9" s="61"/>
      <c r="F9" s="62">
        <v>0</v>
      </c>
      <c r="G9" s="24"/>
    </row>
    <row r="10" spans="1:7" ht="33">
      <c r="A10" s="21" t="s">
        <v>19</v>
      </c>
      <c r="B10" s="54" t="s">
        <v>20</v>
      </c>
      <c r="C10" s="61"/>
      <c r="D10" s="61"/>
      <c r="E10" s="61"/>
      <c r="F10" s="62">
        <v>0</v>
      </c>
      <c r="G10" s="18"/>
    </row>
    <row r="11" spans="1:7" ht="49.5">
      <c r="A11" s="50" t="s">
        <v>25</v>
      </c>
      <c r="B11" s="54" t="s">
        <v>26</v>
      </c>
      <c r="C11" s="63"/>
      <c r="D11" s="63"/>
      <c r="E11" s="63"/>
      <c r="F11" s="62">
        <v>0</v>
      </c>
      <c r="G11" s="64"/>
    </row>
    <row r="12" spans="1:7" ht="33">
      <c r="A12" s="50" t="s">
        <v>30</v>
      </c>
      <c r="B12" s="54" t="s">
        <v>31</v>
      </c>
      <c r="C12" s="61"/>
      <c r="D12" s="61"/>
      <c r="E12" s="61"/>
      <c r="F12" s="62">
        <v>0</v>
      </c>
      <c r="G12" s="18"/>
    </row>
    <row r="13" spans="1:7" ht="17.25">
      <c r="A13" s="50" t="s">
        <v>41</v>
      </c>
      <c r="B13" s="54" t="s">
        <v>42</v>
      </c>
      <c r="C13" s="50"/>
      <c r="D13" s="50"/>
      <c r="E13" s="50"/>
      <c r="F13" s="57">
        <f>SUM(F14:F18)</f>
        <v>82906703</v>
      </c>
      <c r="G13" s="64"/>
    </row>
    <row r="14" spans="1:7" ht="18.75">
      <c r="A14" s="14">
        <v>1</v>
      </c>
      <c r="B14" s="15" t="s">
        <v>44</v>
      </c>
      <c r="C14" s="14" t="s">
        <v>45</v>
      </c>
      <c r="D14" s="14">
        <v>1</v>
      </c>
      <c r="E14" s="65">
        <v>13000000</v>
      </c>
      <c r="F14" s="17">
        <f>D14*E14</f>
        <v>13000000</v>
      </c>
      <c r="G14" s="49" t="s">
        <v>74</v>
      </c>
    </row>
    <row r="15" spans="1:7" ht="18.75">
      <c r="A15" s="14">
        <v>2</v>
      </c>
      <c r="B15" s="15" t="s">
        <v>46</v>
      </c>
      <c r="C15" s="14" t="s">
        <v>12</v>
      </c>
      <c r="D15" s="14">
        <v>1</v>
      </c>
      <c r="E15" s="17">
        <v>22000000</v>
      </c>
      <c r="F15" s="17">
        <v>22000000</v>
      </c>
      <c r="G15" s="49" t="s">
        <v>74</v>
      </c>
    </row>
    <row r="16" spans="1:7" ht="37.5">
      <c r="A16" s="14">
        <v>3</v>
      </c>
      <c r="B16" s="15" t="s">
        <v>48</v>
      </c>
      <c r="C16" s="28"/>
      <c r="D16" s="14"/>
      <c r="E16" s="32"/>
      <c r="F16" s="17">
        <v>45000000</v>
      </c>
      <c r="G16" s="31" t="s">
        <v>66</v>
      </c>
    </row>
    <row r="17" spans="1:7" ht="33">
      <c r="A17" s="21">
        <v>4</v>
      </c>
      <c r="B17" s="66" t="s">
        <v>47</v>
      </c>
      <c r="C17" s="21"/>
      <c r="D17" s="21"/>
      <c r="E17" s="17"/>
      <c r="F17" s="17">
        <v>2000000</v>
      </c>
      <c r="G17" s="31" t="s">
        <v>66</v>
      </c>
    </row>
    <row r="18" spans="1:7" ht="33">
      <c r="A18" s="21">
        <v>5</v>
      </c>
      <c r="B18" s="66" t="s">
        <v>52</v>
      </c>
      <c r="C18" s="21"/>
      <c r="D18" s="21"/>
      <c r="E18" s="67"/>
      <c r="F18" s="17">
        <v>906703</v>
      </c>
      <c r="G18" s="31" t="s">
        <v>66</v>
      </c>
    </row>
    <row r="19" spans="1:7" ht="16.5">
      <c r="A19" s="68"/>
      <c r="B19" s="68" t="s">
        <v>50</v>
      </c>
      <c r="C19" s="68"/>
      <c r="D19" s="68"/>
      <c r="E19" s="68"/>
      <c r="F19" s="69">
        <f>F13+F6+F5</f>
        <v>246906703</v>
      </c>
      <c r="G19" s="24"/>
    </row>
  </sheetData>
  <mergeCells count="1">
    <mergeCell ref="A1:G1"/>
  </mergeCells>
  <pageMargins left="0.24" right="0.16" top="0.45" bottom="0.51"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Phụ lục 01</vt:lpstr>
      <vt:lpstr>Phụ lục 02</vt:lpstr>
      <vt:lpstr>Phụ lục 03</vt:lpstr>
      <vt:lpstr>'Phụ lục 01'!Print_Area</vt:lpstr>
      <vt:lpstr>'Phụ lục 02'!Print_Area</vt:lpstr>
      <vt:lpstr>'Phụ lục 03'!Print_Area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Thanh Thúy</dc:creator>
  <cp:lastModifiedBy>PC</cp:lastModifiedBy>
  <cp:lastPrinted>2026-07-15T02:08:28Z</cp:lastPrinted>
  <dcterms:created xsi:type="dcterms:W3CDTF">2026-07-13T01:42:37Z</dcterms:created>
  <dcterms:modified xsi:type="dcterms:W3CDTF">2026-07-17T04:02:33Z</dcterms:modified>
</cp:coreProperties>
</file>