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50" tabRatio="705"/>
  </bookViews>
  <sheets>
    <sheet name="PL2" sheetId="15" r:id="rId1"/>
    <sheet name="PL 01" sheetId="14" r:id="rId2"/>
  </sheets>
  <definedNames>
    <definedName name="_xlnm.Print_Area" localSheetId="0">'PL2'!$A$1:$E$61</definedName>
    <definedName name="_xlnm.Print_Titles" localSheetId="0">'PL2'!$8:$8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4"/>
  <c r="F46"/>
  <c r="D45" i="15" l="1"/>
  <c r="D43"/>
  <c r="C43"/>
  <c r="D40"/>
  <c r="C40"/>
  <c r="D37"/>
  <c r="D36" s="1"/>
  <c r="D35" s="1"/>
  <c r="C37"/>
  <c r="C36" s="1"/>
  <c r="C35" s="1"/>
  <c r="C33"/>
  <c r="D32"/>
  <c r="D31"/>
  <c r="C31"/>
  <c r="C10" s="1"/>
  <c r="C28"/>
  <c r="D14"/>
  <c r="D12" s="1"/>
  <c r="D10" s="1"/>
  <c r="D11"/>
  <c r="C11" s="1"/>
  <c r="F63" i="14" l="1"/>
  <c r="E59"/>
  <c r="F65"/>
  <c r="E49"/>
  <c r="E48" s="1"/>
  <c r="D59"/>
  <c r="D51" s="1"/>
  <c r="D47" s="1"/>
  <c r="C51"/>
  <c r="C49"/>
  <c r="F61"/>
  <c r="F60"/>
  <c r="H60" s="1"/>
  <c r="H52"/>
  <c r="F53"/>
  <c r="F52"/>
  <c r="H58"/>
  <c r="F62"/>
  <c r="H49"/>
  <c r="H55"/>
  <c r="H62"/>
  <c r="G62"/>
  <c r="D48"/>
  <c r="F48"/>
  <c r="C48"/>
  <c r="E47" l="1"/>
  <c r="F59"/>
  <c r="F51" s="1"/>
  <c r="E51"/>
  <c r="G49"/>
  <c r="G48"/>
  <c r="H48"/>
  <c r="C47"/>
  <c r="H61"/>
  <c r="H53"/>
  <c r="E46" l="1"/>
  <c r="G51"/>
  <c r="H59"/>
  <c r="H18" l="1"/>
  <c r="H20"/>
  <c r="H22"/>
  <c r="H24"/>
  <c r="H25"/>
  <c r="H26"/>
  <c r="H28"/>
  <c r="H29"/>
  <c r="H30"/>
  <c r="H32"/>
  <c r="H33"/>
  <c r="H34"/>
  <c r="H35"/>
  <c r="H42"/>
  <c r="H43"/>
  <c r="G18"/>
  <c r="G20"/>
  <c r="G22"/>
  <c r="G23"/>
  <c r="G24"/>
  <c r="G25"/>
  <c r="G26"/>
  <c r="G28"/>
  <c r="G29"/>
  <c r="G30"/>
  <c r="G32"/>
  <c r="G33"/>
  <c r="G34"/>
  <c r="G35"/>
  <c r="G42"/>
  <c r="G43"/>
  <c r="F41"/>
  <c r="F31"/>
  <c r="E31"/>
  <c r="F27"/>
  <c r="E27"/>
  <c r="F17"/>
  <c r="F16" s="1"/>
  <c r="E17"/>
  <c r="E15" s="1"/>
  <c r="C17"/>
  <c r="G17" l="1"/>
  <c r="F14"/>
  <c r="F15"/>
  <c r="E16"/>
  <c r="F13" l="1"/>
  <c r="D31" l="1"/>
  <c r="H31" s="1"/>
  <c r="C31"/>
  <c r="G31" s="1"/>
  <c r="D27"/>
  <c r="H27" s="1"/>
  <c r="C27"/>
  <c r="C15" l="1"/>
  <c r="G27"/>
  <c r="G15" l="1"/>
  <c r="D41"/>
  <c r="H41" s="1"/>
  <c r="C41"/>
  <c r="D36"/>
  <c r="C36"/>
  <c r="C13" s="1"/>
  <c r="D17"/>
  <c r="H17" s="1"/>
  <c r="C46" l="1"/>
  <c r="D15"/>
  <c r="H15" s="1"/>
  <c r="C16"/>
  <c r="G16" s="1"/>
  <c r="D16"/>
  <c r="H51" l="1"/>
  <c r="D14"/>
  <c r="H14" s="1"/>
  <c r="H16"/>
  <c r="E41"/>
  <c r="G41" s="1"/>
  <c r="D46" l="1"/>
  <c r="H46" s="1"/>
  <c r="H47"/>
  <c r="E36" l="1"/>
  <c r="E14" s="1"/>
  <c r="E13" l="1"/>
  <c r="G13" s="1"/>
  <c r="C14" l="1"/>
  <c r="G14" s="1"/>
  <c r="D13"/>
  <c r="H13" s="1"/>
  <c r="G47"/>
  <c r="G46" l="1"/>
</calcChain>
</file>

<file path=xl/sharedStrings.xml><?xml version="1.0" encoding="utf-8"?>
<sst xmlns="http://schemas.openxmlformats.org/spreadsheetml/2006/main" count="179" uniqueCount="117">
  <si>
    <t>STT</t>
  </si>
  <si>
    <t>A</t>
  </si>
  <si>
    <t>B</t>
  </si>
  <si>
    <t>I</t>
  </si>
  <si>
    <t>II</t>
  </si>
  <si>
    <t>III</t>
  </si>
  <si>
    <t>IV</t>
  </si>
  <si>
    <t>V</t>
  </si>
  <si>
    <t>Chi thường xuyên</t>
  </si>
  <si>
    <t>Dự phòng ngân sách</t>
  </si>
  <si>
    <t>Thuế thu nhập cá nhân</t>
  </si>
  <si>
    <t>Lệ phí trước bạ</t>
  </si>
  <si>
    <t>Thu khác ngân sách</t>
  </si>
  <si>
    <t>Huyện giao</t>
  </si>
  <si>
    <t>Thu cấp quyền khai thác khoáng sản</t>
  </si>
  <si>
    <t>Chỉ tiêu</t>
  </si>
  <si>
    <t>PHẦN THU</t>
  </si>
  <si>
    <t>Tổng số thu NSNN</t>
  </si>
  <si>
    <t>Trong đó: NSĐP được hưởng</t>
  </si>
  <si>
    <t>Thu ngân sách trên địa bàn</t>
  </si>
  <si>
    <t>Thuế CTNNQD</t>
  </si>
  <si>
    <t>Thuế sử dụng đất phi NN</t>
  </si>
  <si>
    <t>Tiền thuê đất</t>
  </si>
  <si>
    <t>Tiền cấp quyền sử dụng đất</t>
  </si>
  <si>
    <t>Thu phí &amp; lệ phí</t>
  </si>
  <si>
    <t>Cấp quyền khai thác khoáng sản</t>
  </si>
  <si>
    <t>Thu chuyển nguồn</t>
  </si>
  <si>
    <t>Thu kết dư ngân sách</t>
  </si>
  <si>
    <t>Thu bổ sung từ ngân sách tỉnh</t>
  </si>
  <si>
    <t>Bổ sung cân đối</t>
  </si>
  <si>
    <t>Bổ sung có mục tiêu</t>
  </si>
  <si>
    <t>PHẦN CHI</t>
  </si>
  <si>
    <t>Tổng số chi NSĐP</t>
  </si>
  <si>
    <t>Chi theo cân đối ngân sách</t>
  </si>
  <si>
    <t>Chi sự nghiệp Giáo dục &amp; ĐT</t>
  </si>
  <si>
    <t xml:space="preserve">BÁO CÁO TÌNH HÌNH ƯỚC THỰC HIỆN DỰ TOÁN </t>
  </si>
  <si>
    <t>So sánh  (%)</t>
  </si>
  <si>
    <t>Chi xây dựng cơ bản</t>
  </si>
  <si>
    <t>2.1</t>
  </si>
  <si>
    <t>Cho Quốc phòng</t>
  </si>
  <si>
    <t>2.2</t>
  </si>
  <si>
    <t>Chi An ninh</t>
  </si>
  <si>
    <t>2.3</t>
  </si>
  <si>
    <t>2.4</t>
  </si>
  <si>
    <t>Chi sự nghiệp y tế, dân số</t>
  </si>
  <si>
    <t>2.5</t>
  </si>
  <si>
    <t>Chi sự nghiệp VHTT</t>
  </si>
  <si>
    <t>2.6</t>
  </si>
  <si>
    <t>2.7</t>
  </si>
  <si>
    <t>Chi sự nghiêp môi trường</t>
  </si>
  <si>
    <t>2.8</t>
  </si>
  <si>
    <t>2.9</t>
  </si>
  <si>
    <t>Chi QLNN, Đảng, Đoàn thể</t>
  </si>
  <si>
    <t>2.10</t>
  </si>
  <si>
    <t>Chi đảm bảo xã hội</t>
  </si>
  <si>
    <t>Chi khác ngân sách</t>
  </si>
  <si>
    <t>Chi nộp ngân sách cấp trên</t>
  </si>
  <si>
    <t xml:space="preserve"> - Thuế GTGT</t>
  </si>
  <si>
    <t xml:space="preserve"> - Thuế TNDN</t>
  </si>
  <si>
    <t>Thu điều tiết từ các khoản thu do tỉnh quản lý</t>
  </si>
  <si>
    <t>Thu tiền thuê đất</t>
  </si>
  <si>
    <t>Chi sự nghiệp kinh tế</t>
  </si>
  <si>
    <t xml:space="preserve">                                                                                                                         Đơn vị tính: Nghìn đồng</t>
  </si>
  <si>
    <t>Thu cấp dưới nộp lên</t>
  </si>
  <si>
    <t>VI</t>
  </si>
  <si>
    <t xml:space="preserve">Chi chuyển nguồn </t>
  </si>
  <si>
    <t>THU, CHI NGÂN SÁCH NHÀ NƯỚC 6 THÁNG ĐẦU NĂM 2025</t>
  </si>
  <si>
    <t xml:space="preserve">của UBND xã Đồng Lê) </t>
  </si>
  <si>
    <t>Dự toán 2025</t>
  </si>
  <si>
    <t>Xã Giao</t>
  </si>
  <si>
    <t xml:space="preserve"> Ước thực hiện 6 tháng đầu năm 2025</t>
  </si>
  <si>
    <t>Phí công chứng, chứng thực</t>
  </si>
  <si>
    <t>Phí bảo vệ môi trường đối với KTKS</t>
  </si>
  <si>
    <t>Lệ phí môn bài</t>
  </si>
  <si>
    <t>Thu từ quỹ đất công ích và hoa lợi cộng sản</t>
  </si>
  <si>
    <t>Thu phạt VPHC</t>
  </si>
  <si>
    <t>Các khoản thu khác</t>
  </si>
  <si>
    <t xml:space="preserve"> - Thuế tài nguyên hộ kinh doanh cá thể</t>
  </si>
  <si>
    <t xml:space="preserve"> - Thuế tài nguyên của các doanh nghiệp</t>
  </si>
  <si>
    <t>TH/DT Huyện giao</t>
  </si>
  <si>
    <t>TH/DT Xã giao</t>
  </si>
  <si>
    <t>1. Chi xây dựng cơ bản</t>
  </si>
  <si>
    <t>2. Chi đầu tư phát triển khác</t>
  </si>
  <si>
    <t>Chi kết dư ngân sách</t>
  </si>
  <si>
    <t>Chi từ dự toán giao bổ sung trong năm</t>
  </si>
  <si>
    <t>Chi từ nguồn bổ sung có mục tiêu đầu năm</t>
  </si>
  <si>
    <t>(Kèm theo báo cáo số  72/BC-UBND  ngày 17 tháng  07  năm 2025</t>
  </si>
  <si>
    <t>Phụ lục số 01</t>
  </si>
  <si>
    <t>Phụ lục 02</t>
  </si>
  <si>
    <t>DỰ TOÁN THU, CHI NGÂN SÁCH NHÀ NƯỚC NĂM 2025</t>
  </si>
  <si>
    <t>(Kèm theo Báo cáo số 72/BC-UBND  ngày 17 tháng  7  năm 2025 của UBND xã Đồng Lê)</t>
  </si>
  <si>
    <t>Đơn vị tính: Nghìn đồng</t>
  </si>
  <si>
    <t>Dự toán năm 2025</t>
  </si>
  <si>
    <t>Ghi chú</t>
  </si>
  <si>
    <t>Tỉnh giao</t>
  </si>
  <si>
    <t>Xã giao</t>
  </si>
  <si>
    <t xml:space="preserve"> - Thuế tài nguyên</t>
  </si>
  <si>
    <t xml:space="preserve"> - Thu khác về thuế</t>
  </si>
  <si>
    <t>Thu hoa lợi công sản</t>
  </si>
  <si>
    <t>1.1</t>
  </si>
  <si>
    <t>Vốn XDCB tập trung trong nước</t>
  </si>
  <si>
    <t>Trong đó:Bố trí cho GDDT</t>
  </si>
  <si>
    <t>1.2</t>
  </si>
  <si>
    <t>Vốn từ nguồn cấp quyền SD đất</t>
  </si>
  <si>
    <t xml:space="preserve"> -</t>
  </si>
  <si>
    <t>ĐT từ nguồn cấp quyền SD đất</t>
  </si>
  <si>
    <t>Ghi chi hạ tầng tạo quỹ đất</t>
  </si>
  <si>
    <t>Cho Quốc phòng, an ninh</t>
  </si>
  <si>
    <t>Chi sự nghiệp VHTT-TT</t>
  </si>
  <si>
    <t>Trong đó: DP ngân sách cấp xã</t>
  </si>
  <si>
    <t>Chi từ nguồn tỉnh bổ sung có mục tiêu</t>
  </si>
  <si>
    <t>SNGD</t>
  </si>
  <si>
    <t>DT 2018</t>
  </si>
  <si>
    <t>Tăng theo NĐ 72</t>
  </si>
  <si>
    <t>Giảm 108</t>
  </si>
  <si>
    <t>Giảm các khoản so với 2018</t>
  </si>
  <si>
    <t>DT 2019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</si>
</sst>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-* #,##0.00\ _ _-;\-* #,##0.00\ _ _-;_-* &quot;-&quot;??\ _ _-;_-@_-"/>
    <numFmt numFmtId="165" formatCode="_(* #,##0_);_(* \(#,##0\);_(* &quot;-&quot;??_);_(@_)"/>
    <numFmt numFmtId="166" formatCode="#,##0.0"/>
    <numFmt numFmtId="167" formatCode="_-* #,##0&quot; &quot;_ _-;\-* #,##0&quot; &quot;_ _-;_-* &quot;-&quot;??&quot; &quot;_ _-;_-@_-"/>
    <numFmt numFmtId="168" formatCode="_-* #,##0.0000&quot; &quot;_ _-;\-* #,##0.0000&quot; &quot;_ _-;_-* &quot;-&quot;??&quot; &quot;_ _-;_-@_-"/>
  </numFmts>
  <fonts count="33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i/>
      <sz val="14"/>
      <name val="Times New Roman"/>
      <family val="1"/>
    </font>
    <font>
      <b/>
      <sz val="14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i/>
      <sz val="12"/>
      <name val=".VnTime"/>
      <family val="2"/>
    </font>
    <font>
      <b/>
      <sz val="14"/>
      <name val=".VnTimeH"/>
      <family val="2"/>
    </font>
    <font>
      <sz val="10"/>
      <name val=".VnTime"/>
      <family val="2"/>
    </font>
    <font>
      <b/>
      <sz val="10"/>
      <name val=".VnTime"/>
      <family val="2"/>
    </font>
    <font>
      <sz val="11"/>
      <color theme="1"/>
      <name val="Times New Roman"/>
      <family val="1"/>
    </font>
    <font>
      <sz val="9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sz val="10"/>
      <color theme="1"/>
      <name val="Calibri"/>
      <family val="2"/>
      <charset val="163"/>
      <scheme val="minor"/>
    </font>
    <font>
      <i/>
      <sz val="10"/>
      <name val="Times New Roman"/>
      <family val="1"/>
      <charset val="163"/>
    </font>
    <font>
      <b/>
      <i/>
      <sz val="10"/>
      <name val="Times New Roman"/>
      <family val="1"/>
      <charset val="163"/>
    </font>
    <font>
      <sz val="9"/>
      <name val="Times New Roman"/>
      <family val="1"/>
      <charset val="163"/>
    </font>
    <font>
      <sz val="11"/>
      <name val=".VnTime"/>
      <family val="2"/>
    </font>
    <font>
      <sz val="12"/>
      <name val="Times New Roman"/>
      <family val="1"/>
    </font>
    <font>
      <i/>
      <sz val="12"/>
      <name val="Times New Roman"/>
      <family val="1"/>
    </font>
    <font>
      <b/>
      <u/>
      <sz val="10"/>
      <name val="Times New Roman"/>
      <family val="1"/>
    </font>
    <font>
      <b/>
      <u/>
      <sz val="9"/>
      <name val="Times New Roman"/>
      <family val="1"/>
    </font>
    <font>
      <b/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0" fontId="27" fillId="0" borderId="0"/>
    <xf numFmtId="43" fontId="27" fillId="0" borderId="0" applyFont="0" applyFill="0" applyBorder="0" applyAlignment="0" applyProtection="0"/>
    <xf numFmtId="0" fontId="12" fillId="0" borderId="0"/>
  </cellStyleXfs>
  <cellXfs count="122">
    <xf numFmtId="0" fontId="0" fillId="0" borderId="0" xfId="0"/>
    <xf numFmtId="0" fontId="8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Fill="1"/>
    <xf numFmtId="0" fontId="17" fillId="0" borderId="0" xfId="0" applyFont="1" applyFill="1"/>
    <xf numFmtId="0" fontId="6" fillId="0" borderId="1" xfId="0" applyFont="1" applyBorder="1" applyAlignment="1">
      <alignment horizontal="center" vertical="center" wrapText="1"/>
    </xf>
    <xf numFmtId="0" fontId="18" fillId="0" borderId="0" xfId="0" applyFont="1"/>
    <xf numFmtId="0" fontId="8" fillId="0" borderId="0" xfId="0" applyFont="1" applyFill="1"/>
    <xf numFmtId="0" fontId="6" fillId="0" borderId="0" xfId="0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3" fontId="6" fillId="0" borderId="1" xfId="1" applyNumberFormat="1" applyFont="1" applyFill="1" applyBorder="1" applyAlignment="1">
      <alignment vertical="center"/>
    </xf>
    <xf numFmtId="166" fontId="6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3" fontId="13" fillId="2" borderId="1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3" fontId="25" fillId="0" borderId="1" xfId="1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2" borderId="1" xfId="1" applyNumberFormat="1" applyFont="1" applyFill="1" applyBorder="1" applyAlignment="1">
      <alignment vertical="center"/>
    </xf>
    <xf numFmtId="0" fontId="24" fillId="0" borderId="1" xfId="0" applyFont="1" applyBorder="1" applyAlignment="1">
      <alignment vertical="center"/>
    </xf>
    <xf numFmtId="3" fontId="24" fillId="2" borderId="1" xfId="1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3" fontId="11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3" fontId="6" fillId="2" borderId="1" xfId="1" applyNumberFormat="1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11" fillId="0" borderId="1" xfId="1" applyNumberFormat="1" applyFont="1" applyFill="1" applyBorder="1" applyAlignment="1">
      <alignment vertical="center"/>
    </xf>
    <xf numFmtId="3" fontId="11" fillId="2" borderId="1" xfId="1" applyNumberFormat="1" applyFont="1" applyFill="1" applyBorder="1" applyAlignment="1">
      <alignment vertical="center"/>
    </xf>
    <xf numFmtId="3" fontId="22" fillId="2" borderId="1" xfId="1" applyNumberFormat="1" applyFont="1" applyFill="1" applyBorder="1" applyAlignment="1">
      <alignment vertical="center"/>
    </xf>
    <xf numFmtId="3" fontId="20" fillId="2" borderId="1" xfId="1" applyNumberFormat="1" applyFont="1" applyFill="1" applyBorder="1" applyAlignment="1">
      <alignment vertical="center"/>
    </xf>
    <xf numFmtId="166" fontId="8" fillId="0" borderId="1" xfId="1" applyNumberFormat="1" applyFont="1" applyBorder="1" applyAlignment="1">
      <alignment horizontal="right" vertical="center"/>
    </xf>
    <xf numFmtId="166" fontId="8" fillId="0" borderId="1" xfId="1" applyNumberFormat="1" applyFont="1" applyBorder="1" applyAlignment="1">
      <alignment vertical="center"/>
    </xf>
    <xf numFmtId="166" fontId="6" fillId="0" borderId="1" xfId="1" applyNumberFormat="1" applyFont="1" applyFill="1" applyBorder="1" applyAlignment="1">
      <alignment vertical="center"/>
    </xf>
    <xf numFmtId="3" fontId="6" fillId="0" borderId="1" xfId="1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21" fillId="2" borderId="1" xfId="1" applyNumberFormat="1" applyFont="1" applyFill="1" applyBorder="1" applyAlignment="1">
      <alignment vertical="center"/>
    </xf>
    <xf numFmtId="0" fontId="23" fillId="0" borderId="1" xfId="0" applyFont="1" applyBorder="1"/>
    <xf numFmtId="3" fontId="20" fillId="0" borderId="1" xfId="1" applyNumberFormat="1" applyFont="1" applyBorder="1"/>
    <xf numFmtId="0" fontId="18" fillId="0" borderId="1" xfId="0" applyFont="1" applyBorder="1"/>
    <xf numFmtId="0" fontId="0" fillId="0" borderId="1" xfId="0" applyBorder="1"/>
    <xf numFmtId="3" fontId="8" fillId="0" borderId="0" xfId="0" applyNumberFormat="1" applyFont="1"/>
    <xf numFmtId="0" fontId="8" fillId="3" borderId="1" xfId="0" applyFont="1" applyFill="1" applyBorder="1" applyAlignment="1">
      <alignment vertical="center"/>
    </xf>
    <xf numFmtId="3" fontId="8" fillId="3" borderId="1" xfId="1" applyNumberFormat="1" applyFont="1" applyFill="1" applyBorder="1" applyAlignment="1">
      <alignment vertical="center"/>
    </xf>
    <xf numFmtId="166" fontId="6" fillId="3" borderId="1" xfId="1" applyNumberFormat="1" applyFont="1" applyFill="1" applyBorder="1" applyAlignment="1">
      <alignment vertical="center"/>
    </xf>
    <xf numFmtId="0" fontId="28" fillId="0" borderId="0" xfId="3" applyFont="1"/>
    <xf numFmtId="0" fontId="3" fillId="0" borderId="0" xfId="3" applyFont="1" applyAlignment="1">
      <alignment horizontal="center"/>
    </xf>
    <xf numFmtId="165" fontId="4" fillId="0" borderId="0" xfId="4" applyNumberFormat="1" applyFont="1" applyAlignment="1">
      <alignment horizontal="center"/>
    </xf>
    <xf numFmtId="165" fontId="3" fillId="0" borderId="0" xfId="3" applyNumberFormat="1" applyFont="1" applyAlignment="1">
      <alignment horizontal="center"/>
    </xf>
    <xf numFmtId="0" fontId="5" fillId="0" borderId="4" xfId="3" applyFont="1" applyBorder="1" applyAlignment="1"/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/>
    </xf>
    <xf numFmtId="0" fontId="6" fillId="0" borderId="9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165" fontId="8" fillId="0" borderId="10" xfId="4" applyNumberFormat="1" applyFont="1" applyBorder="1" applyAlignment="1">
      <alignment vertical="center"/>
    </xf>
    <xf numFmtId="0" fontId="8" fillId="0" borderId="10" xfId="3" applyFont="1" applyBorder="1" applyAlignment="1">
      <alignment vertical="center"/>
    </xf>
    <xf numFmtId="0" fontId="8" fillId="0" borderId="10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165" fontId="6" fillId="0" borderId="10" xfId="4" applyNumberFormat="1" applyFont="1" applyBorder="1" applyAlignment="1">
      <alignment vertical="center"/>
    </xf>
    <xf numFmtId="0" fontId="8" fillId="0" borderId="0" xfId="3" applyFont="1"/>
    <xf numFmtId="0" fontId="11" fillId="0" borderId="10" xfId="3" applyFont="1" applyBorder="1" applyAlignment="1">
      <alignment horizontal="center" vertical="center"/>
    </xf>
    <xf numFmtId="0" fontId="13" fillId="0" borderId="10" xfId="3" applyFont="1" applyBorder="1" applyAlignment="1">
      <alignment vertical="center"/>
    </xf>
    <xf numFmtId="0" fontId="6" fillId="0" borderId="10" xfId="3" applyFont="1" applyBorder="1" applyAlignment="1">
      <alignment horizontal="left" vertical="center"/>
    </xf>
    <xf numFmtId="0" fontId="6" fillId="0" borderId="0" xfId="3" applyFont="1"/>
    <xf numFmtId="0" fontId="11" fillId="0" borderId="10" xfId="3" applyFont="1" applyBorder="1" applyAlignment="1">
      <alignment vertical="center"/>
    </xf>
    <xf numFmtId="0" fontId="19" fillId="0" borderId="10" xfId="3" applyFont="1" applyBorder="1" applyAlignment="1">
      <alignment vertical="center"/>
    </xf>
    <xf numFmtId="0" fontId="30" fillId="0" borderId="10" xfId="3" applyFont="1" applyBorder="1" applyAlignment="1">
      <alignment horizontal="center" vertical="center"/>
    </xf>
    <xf numFmtId="0" fontId="31" fillId="0" borderId="10" xfId="3" applyFont="1" applyBorder="1" applyAlignment="1">
      <alignment horizontal="left" vertical="center" wrapText="1"/>
    </xf>
    <xf numFmtId="0" fontId="6" fillId="0" borderId="10" xfId="3" applyFont="1" applyBorder="1" applyAlignment="1">
      <alignment vertical="center"/>
    </xf>
    <xf numFmtId="0" fontId="9" fillId="0" borderId="10" xfId="3" applyFont="1" applyBorder="1" applyAlignment="1">
      <alignment horizontal="center" vertical="center"/>
    </xf>
    <xf numFmtId="165" fontId="8" fillId="0" borderId="10" xfId="3" applyNumberFormat="1" applyFont="1" applyBorder="1" applyAlignment="1">
      <alignment vertical="center"/>
    </xf>
    <xf numFmtId="165" fontId="8" fillId="0" borderId="0" xfId="3" applyNumberFormat="1" applyFont="1"/>
    <xf numFmtId="167" fontId="8" fillId="0" borderId="0" xfId="3" applyNumberFormat="1" applyFont="1"/>
    <xf numFmtId="168" fontId="8" fillId="0" borderId="0" xfId="4" applyNumberFormat="1" applyFont="1"/>
    <xf numFmtId="167" fontId="8" fillId="0" borderId="0" xfId="4" applyNumberFormat="1" applyFont="1"/>
    <xf numFmtId="0" fontId="8" fillId="3" borderId="10" xfId="3" applyFont="1" applyFill="1" applyBorder="1" applyAlignment="1">
      <alignment vertical="center"/>
    </xf>
    <xf numFmtId="0" fontId="6" fillId="3" borderId="10" xfId="3" applyFont="1" applyFill="1" applyBorder="1" applyAlignment="1">
      <alignment horizontal="center" vertical="center"/>
    </xf>
    <xf numFmtId="0" fontId="6" fillId="3" borderId="10" xfId="3" applyFont="1" applyFill="1" applyBorder="1" applyAlignment="1">
      <alignment vertical="center"/>
    </xf>
    <xf numFmtId="3" fontId="8" fillId="0" borderId="0" xfId="3" applyNumberFormat="1" applyFont="1"/>
    <xf numFmtId="0" fontId="4" fillId="0" borderId="10" xfId="5" applyFont="1" applyFill="1" applyBorder="1" applyAlignment="1">
      <alignment horizontal="left" vertical="center" wrapText="1"/>
    </xf>
    <xf numFmtId="0" fontId="4" fillId="0" borderId="10" xfId="5" applyFont="1" applyFill="1" applyBorder="1" applyAlignment="1">
      <alignment horizontal="left" vertical="center"/>
    </xf>
    <xf numFmtId="0" fontId="8" fillId="0" borderId="8" xfId="3" applyFont="1" applyBorder="1" applyAlignment="1">
      <alignment horizontal="center"/>
    </xf>
    <xf numFmtId="0" fontId="11" fillId="0" borderId="8" xfId="3" applyFont="1" applyBorder="1"/>
    <xf numFmtId="0" fontId="8" fillId="0" borderId="11" xfId="3" applyFont="1" applyBorder="1" applyAlignment="1">
      <alignment vertical="center"/>
    </xf>
    <xf numFmtId="0" fontId="32" fillId="0" borderId="0" xfId="3" applyFont="1" applyBorder="1"/>
    <xf numFmtId="165" fontId="5" fillId="0" borderId="0" xfId="4" applyNumberFormat="1" applyFont="1" applyBorder="1"/>
    <xf numFmtId="0" fontId="7" fillId="0" borderId="0" xfId="3" applyFont="1" applyAlignment="1"/>
    <xf numFmtId="0" fontId="7" fillId="0" borderId="0" xfId="3" applyFont="1"/>
    <xf numFmtId="165" fontId="28" fillId="0" borderId="0" xfId="4" applyNumberFormat="1" applyFont="1"/>
    <xf numFmtId="165" fontId="28" fillId="0" borderId="0" xfId="3" applyNumberFormat="1" applyFont="1"/>
    <xf numFmtId="0" fontId="3" fillId="0" borderId="0" xfId="3" applyFont="1" applyAlignment="1"/>
    <xf numFmtId="0" fontId="9" fillId="0" borderId="0" xfId="3" applyFont="1"/>
    <xf numFmtId="0" fontId="7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9" fillId="0" borderId="0" xfId="3" applyFont="1" applyAlignment="1">
      <alignment horizontal="center" vertical="center" wrapText="1"/>
    </xf>
    <xf numFmtId="0" fontId="29" fillId="0" borderId="4" xfId="3" applyFont="1" applyBorder="1" applyAlignment="1">
      <alignment horizontal="center"/>
    </xf>
    <xf numFmtId="0" fontId="6" fillId="0" borderId="5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13" fillId="0" borderId="5" xfId="3" applyFont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6">
    <cellStyle name="Comma" xfId="1" builtinId="3"/>
    <cellStyle name="Comma 2" xfId="4"/>
    <cellStyle name="Normal" xfId="0" builtinId="0"/>
    <cellStyle name="Normal 2" xfId="2"/>
    <cellStyle name="Normal 3" xfId="3"/>
    <cellStyle name="Normal_Biểu 3B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7"/>
  <sheetViews>
    <sheetView tabSelected="1" topLeftCell="A16" workbookViewId="0">
      <selection activeCell="D22" sqref="D22"/>
    </sheetView>
  </sheetViews>
  <sheetFormatPr defaultColWidth="9" defaultRowHeight="15.75"/>
  <cols>
    <col min="1" max="1" width="4.28515625" style="56" customWidth="1"/>
    <col min="2" max="2" width="27.28515625" style="56" customWidth="1"/>
    <col min="3" max="3" width="22.7109375" style="56" customWidth="1"/>
    <col min="4" max="4" width="22.28515625" style="56" customWidth="1"/>
    <col min="5" max="5" width="19.7109375" style="56" customWidth="1"/>
    <col min="6" max="6" width="11.28515625" style="56" customWidth="1"/>
    <col min="7" max="7" width="16.42578125" style="56" customWidth="1"/>
    <col min="8" max="16384" width="9" style="56"/>
  </cols>
  <sheetData>
    <row r="1" spans="1:5">
      <c r="D1" s="104" t="s">
        <v>88</v>
      </c>
      <c r="E1" s="104"/>
    </row>
    <row r="2" spans="1:5" ht="18.75">
      <c r="A2" s="105" t="s">
        <v>89</v>
      </c>
      <c r="B2" s="105"/>
      <c r="C2" s="105"/>
      <c r="D2" s="105"/>
      <c r="E2" s="105"/>
    </row>
    <row r="3" spans="1:5" ht="22.5" customHeight="1">
      <c r="A3" s="106" t="s">
        <v>90</v>
      </c>
      <c r="B3" s="106"/>
      <c r="C3" s="106"/>
      <c r="D3" s="106"/>
      <c r="E3" s="106"/>
    </row>
    <row r="4" spans="1:5" ht="9.75" customHeight="1">
      <c r="B4" s="57"/>
      <c r="C4" s="58"/>
      <c r="D4" s="58"/>
      <c r="E4" s="59"/>
    </row>
    <row r="5" spans="1:5">
      <c r="B5" s="60"/>
      <c r="C5" s="60"/>
      <c r="D5" s="107" t="s">
        <v>91</v>
      </c>
      <c r="E5" s="107"/>
    </row>
    <row r="6" spans="1:5" ht="15.75" customHeight="1">
      <c r="A6" s="108" t="s">
        <v>0</v>
      </c>
      <c r="B6" s="108" t="s">
        <v>15</v>
      </c>
      <c r="C6" s="110" t="s">
        <v>92</v>
      </c>
      <c r="D6" s="111"/>
      <c r="E6" s="112" t="s">
        <v>93</v>
      </c>
    </row>
    <row r="7" spans="1:5" ht="30" customHeight="1">
      <c r="A7" s="109"/>
      <c r="B7" s="109"/>
      <c r="C7" s="61" t="s">
        <v>94</v>
      </c>
      <c r="D7" s="61" t="s">
        <v>95</v>
      </c>
      <c r="E7" s="113"/>
    </row>
    <row r="8" spans="1:5" ht="12.75" customHeight="1">
      <c r="A8" s="62" t="s">
        <v>1</v>
      </c>
      <c r="B8" s="62" t="s">
        <v>2</v>
      </c>
      <c r="C8" s="62">
        <v>1</v>
      </c>
      <c r="D8" s="62">
        <v>2</v>
      </c>
      <c r="E8" s="62">
        <v>3</v>
      </c>
    </row>
    <row r="9" spans="1:5">
      <c r="A9" s="63" t="s">
        <v>1</v>
      </c>
      <c r="B9" s="64" t="s">
        <v>16</v>
      </c>
      <c r="C9" s="65"/>
      <c r="D9" s="65"/>
      <c r="E9" s="66"/>
    </row>
    <row r="10" spans="1:5" s="70" customFormat="1" ht="20.100000000000001" customHeight="1">
      <c r="A10" s="67"/>
      <c r="B10" s="68" t="s">
        <v>17</v>
      </c>
      <c r="C10" s="69">
        <f>C12+C28+C29+C30+C31</f>
        <v>344017000</v>
      </c>
      <c r="D10" s="69">
        <f>D12+D28+D29+D30+D31</f>
        <v>344017000</v>
      </c>
      <c r="E10" s="66"/>
    </row>
    <row r="11" spans="1:5" s="70" customFormat="1" ht="20.100000000000001" customHeight="1">
      <c r="A11" s="71"/>
      <c r="B11" s="72" t="s">
        <v>18</v>
      </c>
      <c r="C11" s="69">
        <f>D11</f>
        <v>335036000</v>
      </c>
      <c r="D11" s="69">
        <f>D13+D28+D31</f>
        <v>335036000</v>
      </c>
      <c r="E11" s="66"/>
    </row>
    <row r="12" spans="1:5" s="70" customFormat="1" ht="20.100000000000001" customHeight="1">
      <c r="A12" s="68" t="s">
        <v>3</v>
      </c>
      <c r="B12" s="73" t="s">
        <v>19</v>
      </c>
      <c r="C12" s="69">
        <v>16806000</v>
      </c>
      <c r="D12" s="69">
        <f>D14+D19+D20+D21+D22+D23+D24+D25+D26+D27</f>
        <v>16806000</v>
      </c>
      <c r="E12" s="66"/>
    </row>
    <row r="13" spans="1:5" s="70" customFormat="1" ht="20.100000000000001" customHeight="1">
      <c r="A13" s="68"/>
      <c r="B13" s="72" t="s">
        <v>18</v>
      </c>
      <c r="C13" s="69">
        <v>7825000</v>
      </c>
      <c r="D13" s="69">
        <v>7825000</v>
      </c>
      <c r="E13" s="66"/>
    </row>
    <row r="14" spans="1:5" s="74" customFormat="1" ht="18.75" customHeight="1">
      <c r="A14" s="67">
        <v>1</v>
      </c>
      <c r="B14" s="66" t="s">
        <v>20</v>
      </c>
      <c r="C14" s="65"/>
      <c r="D14" s="65">
        <f>SUBTOTAL(9,D15:D18)</f>
        <v>4252000</v>
      </c>
      <c r="E14" s="66"/>
    </row>
    <row r="15" spans="1:5" s="70" customFormat="1" ht="18.75" customHeight="1">
      <c r="A15" s="71"/>
      <c r="B15" s="75" t="s">
        <v>57</v>
      </c>
      <c r="C15" s="65"/>
      <c r="D15" s="65">
        <v>1352000</v>
      </c>
      <c r="E15" s="66"/>
    </row>
    <row r="16" spans="1:5" s="70" customFormat="1" ht="18.75" customHeight="1">
      <c r="A16" s="71"/>
      <c r="B16" s="75" t="s">
        <v>58</v>
      </c>
      <c r="C16" s="65"/>
      <c r="D16" s="65"/>
      <c r="E16" s="66"/>
    </row>
    <row r="17" spans="1:5" s="70" customFormat="1" ht="18.75" customHeight="1">
      <c r="A17" s="71"/>
      <c r="B17" s="75" t="s">
        <v>96</v>
      </c>
      <c r="C17" s="65"/>
      <c r="D17" s="65">
        <v>2900000</v>
      </c>
      <c r="E17" s="66"/>
    </row>
    <row r="18" spans="1:5" s="70" customFormat="1" ht="18.75" customHeight="1">
      <c r="A18" s="71"/>
      <c r="B18" s="75" t="s">
        <v>97</v>
      </c>
      <c r="C18" s="65"/>
      <c r="D18" s="65"/>
      <c r="E18" s="66"/>
    </row>
    <row r="19" spans="1:5" s="74" customFormat="1" ht="18.75" customHeight="1">
      <c r="A19" s="67">
        <v>2</v>
      </c>
      <c r="B19" s="66" t="s">
        <v>11</v>
      </c>
      <c r="C19" s="65"/>
      <c r="D19" s="65">
        <v>475000</v>
      </c>
      <c r="E19" s="66"/>
    </row>
    <row r="20" spans="1:5" s="74" customFormat="1" ht="18.75" customHeight="1">
      <c r="A20" s="67">
        <v>3</v>
      </c>
      <c r="B20" s="66" t="s">
        <v>21</v>
      </c>
      <c r="C20" s="65"/>
      <c r="D20" s="65">
        <v>94000</v>
      </c>
      <c r="E20" s="66"/>
    </row>
    <row r="21" spans="1:5" s="74" customFormat="1" ht="18.75" customHeight="1">
      <c r="A21" s="67">
        <v>4</v>
      </c>
      <c r="B21" s="66" t="s">
        <v>22</v>
      </c>
      <c r="C21" s="65"/>
      <c r="D21" s="65">
        <v>35000</v>
      </c>
      <c r="E21" s="66"/>
    </row>
    <row r="22" spans="1:5" s="74" customFormat="1" ht="18.75" customHeight="1">
      <c r="A22" s="67">
        <v>5</v>
      </c>
      <c r="B22" s="66" t="s">
        <v>10</v>
      </c>
      <c r="C22" s="65"/>
      <c r="D22" s="65">
        <v>701500</v>
      </c>
      <c r="E22" s="66"/>
    </row>
    <row r="23" spans="1:5" s="74" customFormat="1" ht="18.75" customHeight="1">
      <c r="A23" s="67">
        <v>6</v>
      </c>
      <c r="B23" s="66" t="s">
        <v>23</v>
      </c>
      <c r="C23" s="65"/>
      <c r="D23" s="65">
        <v>9100000</v>
      </c>
      <c r="E23" s="66"/>
    </row>
    <row r="24" spans="1:5" s="74" customFormat="1" ht="18.75" customHeight="1">
      <c r="A24" s="67">
        <v>7</v>
      </c>
      <c r="B24" s="66" t="s">
        <v>24</v>
      </c>
      <c r="C24" s="65"/>
      <c r="D24" s="65">
        <v>1730500</v>
      </c>
      <c r="E24" s="66"/>
    </row>
    <row r="25" spans="1:5" s="74" customFormat="1" ht="18.75" customHeight="1">
      <c r="A25" s="67">
        <v>8</v>
      </c>
      <c r="B25" s="66" t="s">
        <v>12</v>
      </c>
      <c r="C25" s="65"/>
      <c r="D25" s="65">
        <v>172000</v>
      </c>
      <c r="E25" s="66"/>
    </row>
    <row r="26" spans="1:5" s="70" customFormat="1" ht="18.75" customHeight="1">
      <c r="A26" s="67">
        <v>9</v>
      </c>
      <c r="B26" s="66" t="s">
        <v>98</v>
      </c>
      <c r="C26" s="65"/>
      <c r="D26" s="65">
        <v>26000</v>
      </c>
      <c r="E26" s="66"/>
    </row>
    <row r="27" spans="1:5" s="70" customFormat="1" ht="18.75" customHeight="1">
      <c r="A27" s="67">
        <v>10</v>
      </c>
      <c r="B27" s="76" t="s">
        <v>25</v>
      </c>
      <c r="C27" s="65"/>
      <c r="D27" s="65">
        <v>220000</v>
      </c>
      <c r="E27" s="66"/>
    </row>
    <row r="28" spans="1:5" s="70" customFormat="1" ht="27.75" customHeight="1">
      <c r="A28" s="77" t="s">
        <v>4</v>
      </c>
      <c r="B28" s="78" t="s">
        <v>59</v>
      </c>
      <c r="C28" s="69">
        <f>D28</f>
        <v>28000</v>
      </c>
      <c r="D28" s="69">
        <v>28000</v>
      </c>
      <c r="E28" s="66"/>
    </row>
    <row r="29" spans="1:5" s="70" customFormat="1" ht="18.75" customHeight="1">
      <c r="A29" s="68" t="s">
        <v>5</v>
      </c>
      <c r="B29" s="79" t="s">
        <v>26</v>
      </c>
      <c r="C29" s="65"/>
      <c r="D29" s="65"/>
      <c r="E29" s="66"/>
    </row>
    <row r="30" spans="1:5" s="70" customFormat="1" ht="18.75" customHeight="1">
      <c r="A30" s="68" t="s">
        <v>6</v>
      </c>
      <c r="B30" s="79" t="s">
        <v>27</v>
      </c>
      <c r="C30" s="65"/>
      <c r="D30" s="65"/>
      <c r="E30" s="66"/>
    </row>
    <row r="31" spans="1:5" s="70" customFormat="1" ht="18.75" customHeight="1">
      <c r="A31" s="68" t="s">
        <v>7</v>
      </c>
      <c r="B31" s="79" t="s">
        <v>28</v>
      </c>
      <c r="C31" s="69">
        <f>SUM(C32:C33)</f>
        <v>327183000</v>
      </c>
      <c r="D31" s="69">
        <f>SUM(D32:D33)</f>
        <v>327183000</v>
      </c>
      <c r="E31" s="66"/>
    </row>
    <row r="32" spans="1:5" s="70" customFormat="1" ht="18.75" customHeight="1">
      <c r="A32" s="67">
        <v>1</v>
      </c>
      <c r="B32" s="66" t="s">
        <v>29</v>
      </c>
      <c r="C32" s="65">
        <v>323668000</v>
      </c>
      <c r="D32" s="65">
        <f>323668000-6626910-5000-249744+6881654</f>
        <v>323668000</v>
      </c>
      <c r="E32" s="66"/>
    </row>
    <row r="33" spans="1:7" s="70" customFormat="1" ht="18.75" customHeight="1">
      <c r="A33" s="67">
        <v>2</v>
      </c>
      <c r="B33" s="66" t="s">
        <v>30</v>
      </c>
      <c r="C33" s="65">
        <f>D33</f>
        <v>3515000</v>
      </c>
      <c r="D33" s="65">
        <v>3515000</v>
      </c>
      <c r="E33" s="66"/>
    </row>
    <row r="34" spans="1:7" s="70" customFormat="1" ht="18" customHeight="1">
      <c r="A34" s="68" t="s">
        <v>2</v>
      </c>
      <c r="B34" s="80" t="s">
        <v>31</v>
      </c>
      <c r="C34" s="65"/>
      <c r="D34" s="65"/>
      <c r="E34" s="66"/>
    </row>
    <row r="35" spans="1:7" s="70" customFormat="1" ht="18" customHeight="1">
      <c r="A35" s="67"/>
      <c r="B35" s="68" t="s">
        <v>32</v>
      </c>
      <c r="C35" s="69">
        <f>C36</f>
        <v>335036000</v>
      </c>
      <c r="D35" s="69">
        <f>D36</f>
        <v>335035999.90100002</v>
      </c>
      <c r="E35" s="81"/>
    </row>
    <row r="36" spans="1:7" s="70" customFormat="1" ht="18" customHeight="1">
      <c r="A36" s="77"/>
      <c r="B36" s="73" t="s">
        <v>33</v>
      </c>
      <c r="C36" s="69">
        <f>C37+C43+C53+C55</f>
        <v>335036000</v>
      </c>
      <c r="D36" s="69">
        <f>D37+D43+D53</f>
        <v>335035999.90100002</v>
      </c>
      <c r="E36" s="66"/>
    </row>
    <row r="37" spans="1:7" s="70" customFormat="1" ht="18" customHeight="1">
      <c r="A37" s="68">
        <v>1</v>
      </c>
      <c r="B37" s="79" t="s">
        <v>37</v>
      </c>
      <c r="C37" s="69">
        <f>C38+C40</f>
        <v>2260000</v>
      </c>
      <c r="D37" s="69">
        <f>D38+D40</f>
        <v>2260000</v>
      </c>
      <c r="E37" s="66"/>
    </row>
    <row r="38" spans="1:7" s="70" customFormat="1" ht="18" customHeight="1">
      <c r="A38" s="67" t="s">
        <v>99</v>
      </c>
      <c r="B38" s="66" t="s">
        <v>100</v>
      </c>
      <c r="C38" s="65"/>
      <c r="D38" s="65"/>
      <c r="E38" s="66"/>
    </row>
    <row r="39" spans="1:7" s="70" customFormat="1" ht="18" customHeight="1">
      <c r="A39" s="67"/>
      <c r="B39" s="75" t="s">
        <v>101</v>
      </c>
      <c r="C39" s="65"/>
      <c r="D39" s="65"/>
      <c r="E39" s="66"/>
    </row>
    <row r="40" spans="1:7" s="70" customFormat="1" ht="18" customHeight="1">
      <c r="A40" s="67" t="s">
        <v>102</v>
      </c>
      <c r="B40" s="66" t="s">
        <v>103</v>
      </c>
      <c r="C40" s="65">
        <f>C41+C42</f>
        <v>2260000</v>
      </c>
      <c r="D40" s="65">
        <f>D41+D42</f>
        <v>2260000</v>
      </c>
      <c r="E40" s="66"/>
    </row>
    <row r="41" spans="1:7" s="70" customFormat="1" ht="18" customHeight="1">
      <c r="A41" s="71" t="s">
        <v>104</v>
      </c>
      <c r="B41" s="75" t="s">
        <v>105</v>
      </c>
      <c r="C41" s="65">
        <v>2260000</v>
      </c>
      <c r="D41" s="65">
        <v>2260000</v>
      </c>
      <c r="E41" s="66"/>
    </row>
    <row r="42" spans="1:7" s="70" customFormat="1" ht="18" customHeight="1">
      <c r="A42" s="71" t="s">
        <v>104</v>
      </c>
      <c r="B42" s="75" t="s">
        <v>106</v>
      </c>
      <c r="C42" s="65"/>
      <c r="D42" s="65"/>
      <c r="E42" s="66"/>
    </row>
    <row r="43" spans="1:7" s="70" customFormat="1" ht="18" customHeight="1">
      <c r="A43" s="68">
        <v>2</v>
      </c>
      <c r="B43" s="79" t="s">
        <v>8</v>
      </c>
      <c r="C43" s="69">
        <f>SUM(C44:C52)</f>
        <v>326100000</v>
      </c>
      <c r="D43" s="69">
        <f>SUM(D44:D52)</f>
        <v>326099999.90100002</v>
      </c>
      <c r="E43" s="66"/>
      <c r="F43" s="82"/>
    </row>
    <row r="44" spans="1:7" s="70" customFormat="1" ht="18" customHeight="1">
      <c r="A44" s="67" t="s">
        <v>38</v>
      </c>
      <c r="B44" s="66" t="s">
        <v>107</v>
      </c>
      <c r="C44" s="65">
        <v>5831000</v>
      </c>
      <c r="D44" s="65">
        <v>5831000</v>
      </c>
      <c r="E44" s="66"/>
      <c r="F44" s="83"/>
      <c r="G44" s="84"/>
    </row>
    <row r="45" spans="1:7" s="70" customFormat="1" ht="18" customHeight="1">
      <c r="A45" s="67" t="s">
        <v>40</v>
      </c>
      <c r="B45" s="66" t="s">
        <v>34</v>
      </c>
      <c r="C45" s="65">
        <v>131696000</v>
      </c>
      <c r="D45" s="65">
        <f>125245110+6881654</f>
        <v>132126764</v>
      </c>
      <c r="E45" s="66"/>
      <c r="F45" s="83"/>
      <c r="G45" s="85"/>
    </row>
    <row r="46" spans="1:7" s="70" customFormat="1" ht="18" customHeight="1">
      <c r="A46" s="67" t="s">
        <v>42</v>
      </c>
      <c r="B46" s="86" t="s">
        <v>44</v>
      </c>
      <c r="C46" s="65">
        <v>23029000</v>
      </c>
      <c r="D46" s="65">
        <v>22154000</v>
      </c>
      <c r="E46" s="66"/>
      <c r="F46" s="83"/>
      <c r="G46" s="85"/>
    </row>
    <row r="47" spans="1:7" s="70" customFormat="1" ht="18" customHeight="1">
      <c r="A47" s="67" t="s">
        <v>43</v>
      </c>
      <c r="B47" s="86" t="s">
        <v>108</v>
      </c>
      <c r="C47" s="65">
        <v>6303000</v>
      </c>
      <c r="D47" s="65">
        <v>5776305</v>
      </c>
      <c r="E47" s="66"/>
      <c r="F47" s="83"/>
      <c r="G47" s="85"/>
    </row>
    <row r="48" spans="1:7" s="70" customFormat="1" ht="18" customHeight="1">
      <c r="A48" s="67" t="s">
        <v>45</v>
      </c>
      <c r="B48" s="86" t="s">
        <v>49</v>
      </c>
      <c r="C48" s="65">
        <v>1550000</v>
      </c>
      <c r="D48" s="65">
        <v>1550000</v>
      </c>
      <c r="E48" s="66"/>
      <c r="F48" s="83"/>
      <c r="G48" s="85"/>
    </row>
    <row r="49" spans="1:7" s="70" customFormat="1" ht="18" customHeight="1">
      <c r="A49" s="67" t="s">
        <v>47</v>
      </c>
      <c r="B49" s="86" t="s">
        <v>61</v>
      </c>
      <c r="C49" s="65">
        <v>22446000</v>
      </c>
      <c r="D49" s="65">
        <v>28791500.399999999</v>
      </c>
      <c r="E49" s="66"/>
      <c r="F49" s="83"/>
      <c r="G49" s="85"/>
    </row>
    <row r="50" spans="1:7" s="70" customFormat="1" ht="18" customHeight="1">
      <c r="A50" s="67" t="s">
        <v>48</v>
      </c>
      <c r="B50" s="86" t="s">
        <v>52</v>
      </c>
      <c r="C50" s="65">
        <v>88386000</v>
      </c>
      <c r="D50" s="65">
        <v>82028633.501000002</v>
      </c>
      <c r="E50" s="66"/>
      <c r="F50" s="83"/>
      <c r="G50" s="85"/>
    </row>
    <row r="51" spans="1:7" s="70" customFormat="1" ht="18" customHeight="1">
      <c r="A51" s="67" t="s">
        <v>50</v>
      </c>
      <c r="B51" s="86" t="s">
        <v>54</v>
      </c>
      <c r="C51" s="65">
        <v>38771000</v>
      </c>
      <c r="D51" s="65">
        <v>39138057</v>
      </c>
      <c r="E51" s="66"/>
      <c r="F51" s="83"/>
      <c r="G51" s="85"/>
    </row>
    <row r="52" spans="1:7" s="70" customFormat="1" ht="18" customHeight="1">
      <c r="A52" s="67" t="s">
        <v>51</v>
      </c>
      <c r="B52" s="86" t="s">
        <v>55</v>
      </c>
      <c r="C52" s="65">
        <v>8088000</v>
      </c>
      <c r="D52" s="65">
        <v>8703740</v>
      </c>
      <c r="E52" s="66"/>
      <c r="F52" s="83"/>
      <c r="G52" s="85"/>
    </row>
    <row r="53" spans="1:7" s="70" customFormat="1" ht="18" customHeight="1">
      <c r="A53" s="87">
        <v>3</v>
      </c>
      <c r="B53" s="88" t="s">
        <v>9</v>
      </c>
      <c r="C53" s="69">
        <v>6676000</v>
      </c>
      <c r="D53" s="69">
        <v>6676000</v>
      </c>
      <c r="E53" s="66"/>
    </row>
    <row r="54" spans="1:7" s="70" customFormat="1" ht="15" customHeight="1">
      <c r="A54" s="67"/>
      <c r="B54" s="75" t="s">
        <v>109</v>
      </c>
      <c r="C54" s="65"/>
      <c r="D54" s="65"/>
      <c r="E54" s="66"/>
      <c r="G54" s="89"/>
    </row>
    <row r="55" spans="1:7" s="70" customFormat="1" ht="24">
      <c r="A55" s="68">
        <v>4</v>
      </c>
      <c r="B55" s="90" t="s">
        <v>110</v>
      </c>
      <c r="C55" s="65"/>
      <c r="D55" s="65"/>
      <c r="E55" s="66"/>
    </row>
    <row r="56" spans="1:7" s="70" customFormat="1" ht="15" customHeight="1">
      <c r="A56" s="68">
        <v>5</v>
      </c>
      <c r="B56" s="91" t="s">
        <v>56</v>
      </c>
      <c r="C56" s="65"/>
      <c r="D56" s="65"/>
      <c r="E56" s="66"/>
    </row>
    <row r="57" spans="1:7" s="70" customFormat="1" ht="9" customHeight="1">
      <c r="A57" s="92"/>
      <c r="B57" s="93"/>
      <c r="C57" s="94"/>
      <c r="D57" s="94"/>
      <c r="E57" s="94"/>
    </row>
    <row r="58" spans="1:7">
      <c r="B58" s="95"/>
      <c r="C58" s="96"/>
      <c r="D58" s="96"/>
      <c r="E58" s="96"/>
    </row>
    <row r="59" spans="1:7">
      <c r="B59" s="95"/>
      <c r="C59" s="96"/>
      <c r="D59" s="96"/>
      <c r="E59" s="96"/>
    </row>
    <row r="60" spans="1:7">
      <c r="B60" s="95"/>
      <c r="C60" s="96"/>
      <c r="D60" s="96"/>
      <c r="E60" s="96"/>
    </row>
    <row r="61" spans="1:7">
      <c r="B61" s="95"/>
      <c r="C61" s="96"/>
      <c r="D61" s="96"/>
      <c r="E61" s="96"/>
    </row>
    <row r="62" spans="1:7">
      <c r="B62" s="95"/>
      <c r="C62" s="96"/>
      <c r="D62" s="96"/>
      <c r="E62" s="96"/>
    </row>
    <row r="63" spans="1:7">
      <c r="B63" s="95"/>
      <c r="C63" s="96"/>
      <c r="D63" s="96"/>
      <c r="E63" s="96"/>
    </row>
    <row r="64" spans="1:7">
      <c r="B64" s="95"/>
      <c r="C64" s="96"/>
      <c r="D64" s="96"/>
      <c r="E64" s="96"/>
    </row>
    <row r="65" spans="2:5">
      <c r="B65" s="95"/>
      <c r="C65" s="96"/>
      <c r="D65" s="96"/>
      <c r="E65" s="96"/>
    </row>
    <row r="66" spans="2:5">
      <c r="B66" s="95"/>
      <c r="C66" s="96"/>
      <c r="D66" s="96"/>
      <c r="E66" s="96"/>
    </row>
    <row r="67" spans="2:5">
      <c r="B67" s="95"/>
      <c r="C67" s="96"/>
      <c r="D67" s="96"/>
      <c r="E67" s="96"/>
    </row>
    <row r="68" spans="2:5">
      <c r="B68" s="95"/>
      <c r="C68" s="96"/>
      <c r="D68" s="96"/>
      <c r="E68" s="96"/>
    </row>
    <row r="69" spans="2:5">
      <c r="B69" s="95"/>
      <c r="C69" s="96"/>
      <c r="D69" s="96"/>
      <c r="E69" s="96"/>
    </row>
    <row r="70" spans="2:5">
      <c r="B70" s="95"/>
      <c r="C70" s="96"/>
      <c r="D70" s="96"/>
      <c r="E70" s="96"/>
    </row>
    <row r="71" spans="2:5">
      <c r="B71" s="95"/>
      <c r="C71" s="96"/>
      <c r="D71" s="96"/>
      <c r="E71" s="96"/>
    </row>
    <row r="72" spans="2:5">
      <c r="B72" s="95"/>
      <c r="C72" s="96"/>
      <c r="D72" s="96"/>
      <c r="E72" s="96"/>
    </row>
    <row r="73" spans="2:5">
      <c r="B73" s="95"/>
      <c r="C73" s="96"/>
      <c r="D73" s="96"/>
      <c r="E73" s="96"/>
    </row>
    <row r="74" spans="2:5">
      <c r="B74" s="95"/>
      <c r="C74" s="96"/>
      <c r="D74" s="96"/>
      <c r="E74" s="96"/>
    </row>
    <row r="75" spans="2:5">
      <c r="B75" s="95"/>
      <c r="C75" s="96"/>
      <c r="D75" s="96"/>
      <c r="E75" s="96"/>
    </row>
    <row r="76" spans="2:5">
      <c r="B76" s="95"/>
      <c r="C76" s="96"/>
      <c r="D76" s="96"/>
      <c r="E76" s="96"/>
    </row>
    <row r="77" spans="2:5">
      <c r="B77" s="95"/>
      <c r="C77" s="97"/>
      <c r="D77" s="97"/>
      <c r="E77" s="97"/>
    </row>
    <row r="78" spans="2:5">
      <c r="B78" s="103"/>
      <c r="C78" s="103"/>
      <c r="D78" s="103"/>
      <c r="E78" s="103"/>
    </row>
    <row r="79" spans="2:5">
      <c r="B79" s="97" t="s">
        <v>111</v>
      </c>
      <c r="C79" s="97"/>
      <c r="D79" s="97"/>
      <c r="E79" s="97"/>
    </row>
    <row r="80" spans="2:5" ht="18" customHeight="1">
      <c r="B80" s="98" t="s">
        <v>112</v>
      </c>
      <c r="C80" s="99"/>
      <c r="D80" s="99"/>
    </row>
    <row r="81" spans="2:5">
      <c r="B81" s="56" t="s">
        <v>113</v>
      </c>
      <c r="C81" s="99"/>
      <c r="D81" s="99"/>
      <c r="E81" s="100"/>
    </row>
    <row r="82" spans="2:5">
      <c r="B82" s="56" t="s">
        <v>114</v>
      </c>
      <c r="C82" s="99"/>
      <c r="D82" s="99"/>
    </row>
    <row r="83" spans="2:5">
      <c r="B83" s="56" t="s">
        <v>115</v>
      </c>
      <c r="C83" s="99"/>
      <c r="D83" s="99"/>
    </row>
    <row r="84" spans="2:5" ht="18.75">
      <c r="B84" s="101" t="s">
        <v>116</v>
      </c>
      <c r="C84" s="101"/>
      <c r="D84" s="101"/>
      <c r="E84" s="101"/>
    </row>
    <row r="86" spans="2:5">
      <c r="B86" s="102"/>
    </row>
    <row r="87" spans="2:5">
      <c r="B87" s="102"/>
    </row>
  </sheetData>
  <mergeCells count="9">
    <mergeCell ref="B78:E78"/>
    <mergeCell ref="D1:E1"/>
    <mergeCell ref="A2:E2"/>
    <mergeCell ref="A3:E3"/>
    <mergeCell ref="D5:E5"/>
    <mergeCell ref="A6:A7"/>
    <mergeCell ref="B6:B7"/>
    <mergeCell ref="C6:D6"/>
    <mergeCell ref="E6:E7"/>
  </mergeCells>
  <pageMargins left="0.36" right="0.25" top="0.57999999999999996" bottom="0.95" header="0.42" footer="0.5"/>
  <pageSetup paperSize="9" scale="95" orientation="portrait" horizontalDpi="300" verticalDpi="300" r:id="rId1"/>
  <headerFooter alignWithMargins="0"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68"/>
  <sheetViews>
    <sheetView zoomScale="85" zoomScaleNormal="85" workbookViewId="0">
      <pane ySplit="10" topLeftCell="A11" activePane="bottomLeft" state="frozen"/>
      <selection pane="bottomLeft" activeCell="F46" sqref="F46"/>
    </sheetView>
  </sheetViews>
  <sheetFormatPr defaultRowHeight="15"/>
  <cols>
    <col min="1" max="1" width="4.85546875" style="9" customWidth="1"/>
    <col min="2" max="2" width="43.7109375" customWidth="1"/>
    <col min="3" max="3" width="14.7109375" customWidth="1"/>
    <col min="4" max="4" width="16.28515625" customWidth="1"/>
    <col min="5" max="6" width="15.5703125" customWidth="1"/>
    <col min="7" max="7" width="13.5703125" customWidth="1"/>
    <col min="8" max="8" width="14.7109375" customWidth="1"/>
    <col min="9" max="12" width="9.140625" style="9"/>
    <col min="13" max="13" width="9.85546875" style="9" bestFit="1" customWidth="1"/>
    <col min="254" max="254" width="4.85546875" customWidth="1"/>
    <col min="255" max="255" width="29.42578125" customWidth="1"/>
    <col min="256" max="256" width="13.140625" customWidth="1"/>
    <col min="257" max="257" width="12.85546875" customWidth="1"/>
    <col min="258" max="258" width="12.7109375" customWidth="1"/>
    <col min="259" max="259" width="12.5703125" customWidth="1"/>
    <col min="260" max="260" width="7.5703125" customWidth="1"/>
    <col min="261" max="262" width="7" customWidth="1"/>
    <col min="510" max="510" width="4.85546875" customWidth="1"/>
    <col min="511" max="511" width="29.42578125" customWidth="1"/>
    <col min="512" max="512" width="13.140625" customWidth="1"/>
    <col min="513" max="513" width="12.85546875" customWidth="1"/>
    <col min="514" max="514" width="12.7109375" customWidth="1"/>
    <col min="515" max="515" width="12.5703125" customWidth="1"/>
    <col min="516" max="516" width="7.5703125" customWidth="1"/>
    <col min="517" max="518" width="7" customWidth="1"/>
    <col min="766" max="766" width="4.85546875" customWidth="1"/>
    <col min="767" max="767" width="29.42578125" customWidth="1"/>
    <col min="768" max="768" width="13.140625" customWidth="1"/>
    <col min="769" max="769" width="12.85546875" customWidth="1"/>
    <col min="770" max="770" width="12.7109375" customWidth="1"/>
    <col min="771" max="771" width="12.5703125" customWidth="1"/>
    <col min="772" max="772" width="7.5703125" customWidth="1"/>
    <col min="773" max="774" width="7" customWidth="1"/>
    <col min="1022" max="1022" width="4.85546875" customWidth="1"/>
    <col min="1023" max="1023" width="29.42578125" customWidth="1"/>
    <col min="1024" max="1024" width="13.140625" customWidth="1"/>
    <col min="1025" max="1025" width="12.85546875" customWidth="1"/>
    <col min="1026" max="1026" width="12.7109375" customWidth="1"/>
    <col min="1027" max="1027" width="12.5703125" customWidth="1"/>
    <col min="1028" max="1028" width="7.5703125" customWidth="1"/>
    <col min="1029" max="1030" width="7" customWidth="1"/>
    <col min="1278" max="1278" width="4.85546875" customWidth="1"/>
    <col min="1279" max="1279" width="29.42578125" customWidth="1"/>
    <col min="1280" max="1280" width="13.140625" customWidth="1"/>
    <col min="1281" max="1281" width="12.85546875" customWidth="1"/>
    <col min="1282" max="1282" width="12.7109375" customWidth="1"/>
    <col min="1283" max="1283" width="12.5703125" customWidth="1"/>
    <col min="1284" max="1284" width="7.5703125" customWidth="1"/>
    <col min="1285" max="1286" width="7" customWidth="1"/>
    <col min="1534" max="1534" width="4.85546875" customWidth="1"/>
    <col min="1535" max="1535" width="29.42578125" customWidth="1"/>
    <col min="1536" max="1536" width="13.140625" customWidth="1"/>
    <col min="1537" max="1537" width="12.85546875" customWidth="1"/>
    <col min="1538" max="1538" width="12.7109375" customWidth="1"/>
    <col min="1539" max="1539" width="12.5703125" customWidth="1"/>
    <col min="1540" max="1540" width="7.5703125" customWidth="1"/>
    <col min="1541" max="1542" width="7" customWidth="1"/>
    <col min="1790" max="1790" width="4.85546875" customWidth="1"/>
    <col min="1791" max="1791" width="29.42578125" customWidth="1"/>
    <col min="1792" max="1792" width="13.140625" customWidth="1"/>
    <col min="1793" max="1793" width="12.85546875" customWidth="1"/>
    <col min="1794" max="1794" width="12.7109375" customWidth="1"/>
    <col min="1795" max="1795" width="12.5703125" customWidth="1"/>
    <col min="1796" max="1796" width="7.5703125" customWidth="1"/>
    <col min="1797" max="1798" width="7" customWidth="1"/>
    <col min="2046" max="2046" width="4.85546875" customWidth="1"/>
    <col min="2047" max="2047" width="29.42578125" customWidth="1"/>
    <col min="2048" max="2048" width="13.140625" customWidth="1"/>
    <col min="2049" max="2049" width="12.85546875" customWidth="1"/>
    <col min="2050" max="2050" width="12.7109375" customWidth="1"/>
    <col min="2051" max="2051" width="12.5703125" customWidth="1"/>
    <col min="2052" max="2052" width="7.5703125" customWidth="1"/>
    <col min="2053" max="2054" width="7" customWidth="1"/>
    <col min="2302" max="2302" width="4.85546875" customWidth="1"/>
    <col min="2303" max="2303" width="29.42578125" customWidth="1"/>
    <col min="2304" max="2304" width="13.140625" customWidth="1"/>
    <col min="2305" max="2305" width="12.85546875" customWidth="1"/>
    <col min="2306" max="2306" width="12.7109375" customWidth="1"/>
    <col min="2307" max="2307" width="12.5703125" customWidth="1"/>
    <col min="2308" max="2308" width="7.5703125" customWidth="1"/>
    <col min="2309" max="2310" width="7" customWidth="1"/>
    <col min="2558" max="2558" width="4.85546875" customWidth="1"/>
    <col min="2559" max="2559" width="29.42578125" customWidth="1"/>
    <col min="2560" max="2560" width="13.140625" customWidth="1"/>
    <col min="2561" max="2561" width="12.85546875" customWidth="1"/>
    <col min="2562" max="2562" width="12.7109375" customWidth="1"/>
    <col min="2563" max="2563" width="12.5703125" customWidth="1"/>
    <col min="2564" max="2564" width="7.5703125" customWidth="1"/>
    <col min="2565" max="2566" width="7" customWidth="1"/>
    <col min="2814" max="2814" width="4.85546875" customWidth="1"/>
    <col min="2815" max="2815" width="29.42578125" customWidth="1"/>
    <col min="2816" max="2816" width="13.140625" customWidth="1"/>
    <col min="2817" max="2817" width="12.85546875" customWidth="1"/>
    <col min="2818" max="2818" width="12.7109375" customWidth="1"/>
    <col min="2819" max="2819" width="12.5703125" customWidth="1"/>
    <col min="2820" max="2820" width="7.5703125" customWidth="1"/>
    <col min="2821" max="2822" width="7" customWidth="1"/>
    <col min="3070" max="3070" width="4.85546875" customWidth="1"/>
    <col min="3071" max="3071" width="29.42578125" customWidth="1"/>
    <col min="3072" max="3072" width="13.140625" customWidth="1"/>
    <col min="3073" max="3073" width="12.85546875" customWidth="1"/>
    <col min="3074" max="3074" width="12.7109375" customWidth="1"/>
    <col min="3075" max="3075" width="12.5703125" customWidth="1"/>
    <col min="3076" max="3076" width="7.5703125" customWidth="1"/>
    <col min="3077" max="3078" width="7" customWidth="1"/>
    <col min="3326" max="3326" width="4.85546875" customWidth="1"/>
    <col min="3327" max="3327" width="29.42578125" customWidth="1"/>
    <col min="3328" max="3328" width="13.140625" customWidth="1"/>
    <col min="3329" max="3329" width="12.85546875" customWidth="1"/>
    <col min="3330" max="3330" width="12.7109375" customWidth="1"/>
    <col min="3331" max="3331" width="12.5703125" customWidth="1"/>
    <col min="3332" max="3332" width="7.5703125" customWidth="1"/>
    <col min="3333" max="3334" width="7" customWidth="1"/>
    <col min="3582" max="3582" width="4.85546875" customWidth="1"/>
    <col min="3583" max="3583" width="29.42578125" customWidth="1"/>
    <col min="3584" max="3584" width="13.140625" customWidth="1"/>
    <col min="3585" max="3585" width="12.85546875" customWidth="1"/>
    <col min="3586" max="3586" width="12.7109375" customWidth="1"/>
    <col min="3587" max="3587" width="12.5703125" customWidth="1"/>
    <col min="3588" max="3588" width="7.5703125" customWidth="1"/>
    <col min="3589" max="3590" width="7" customWidth="1"/>
    <col min="3838" max="3838" width="4.85546875" customWidth="1"/>
    <col min="3839" max="3839" width="29.42578125" customWidth="1"/>
    <col min="3840" max="3840" width="13.140625" customWidth="1"/>
    <col min="3841" max="3841" width="12.85546875" customWidth="1"/>
    <col min="3842" max="3842" width="12.7109375" customWidth="1"/>
    <col min="3843" max="3843" width="12.5703125" customWidth="1"/>
    <col min="3844" max="3844" width="7.5703125" customWidth="1"/>
    <col min="3845" max="3846" width="7" customWidth="1"/>
    <col min="4094" max="4094" width="4.85546875" customWidth="1"/>
    <col min="4095" max="4095" width="29.42578125" customWidth="1"/>
    <col min="4096" max="4096" width="13.140625" customWidth="1"/>
    <col min="4097" max="4097" width="12.85546875" customWidth="1"/>
    <col min="4098" max="4098" width="12.7109375" customWidth="1"/>
    <col min="4099" max="4099" width="12.5703125" customWidth="1"/>
    <col min="4100" max="4100" width="7.5703125" customWidth="1"/>
    <col min="4101" max="4102" width="7" customWidth="1"/>
    <col min="4350" max="4350" width="4.85546875" customWidth="1"/>
    <col min="4351" max="4351" width="29.42578125" customWidth="1"/>
    <col min="4352" max="4352" width="13.140625" customWidth="1"/>
    <col min="4353" max="4353" width="12.85546875" customWidth="1"/>
    <col min="4354" max="4354" width="12.7109375" customWidth="1"/>
    <col min="4355" max="4355" width="12.5703125" customWidth="1"/>
    <col min="4356" max="4356" width="7.5703125" customWidth="1"/>
    <col min="4357" max="4358" width="7" customWidth="1"/>
    <col min="4606" max="4606" width="4.85546875" customWidth="1"/>
    <col min="4607" max="4607" width="29.42578125" customWidth="1"/>
    <col min="4608" max="4608" width="13.140625" customWidth="1"/>
    <col min="4609" max="4609" width="12.85546875" customWidth="1"/>
    <col min="4610" max="4610" width="12.7109375" customWidth="1"/>
    <col min="4611" max="4611" width="12.5703125" customWidth="1"/>
    <col min="4612" max="4612" width="7.5703125" customWidth="1"/>
    <col min="4613" max="4614" width="7" customWidth="1"/>
    <col min="4862" max="4862" width="4.85546875" customWidth="1"/>
    <col min="4863" max="4863" width="29.42578125" customWidth="1"/>
    <col min="4864" max="4864" width="13.140625" customWidth="1"/>
    <col min="4865" max="4865" width="12.85546875" customWidth="1"/>
    <col min="4866" max="4866" width="12.7109375" customWidth="1"/>
    <col min="4867" max="4867" width="12.5703125" customWidth="1"/>
    <col min="4868" max="4868" width="7.5703125" customWidth="1"/>
    <col min="4869" max="4870" width="7" customWidth="1"/>
    <col min="5118" max="5118" width="4.85546875" customWidth="1"/>
    <col min="5119" max="5119" width="29.42578125" customWidth="1"/>
    <col min="5120" max="5120" width="13.140625" customWidth="1"/>
    <col min="5121" max="5121" width="12.85546875" customWidth="1"/>
    <col min="5122" max="5122" width="12.7109375" customWidth="1"/>
    <col min="5123" max="5123" width="12.5703125" customWidth="1"/>
    <col min="5124" max="5124" width="7.5703125" customWidth="1"/>
    <col min="5125" max="5126" width="7" customWidth="1"/>
    <col min="5374" max="5374" width="4.85546875" customWidth="1"/>
    <col min="5375" max="5375" width="29.42578125" customWidth="1"/>
    <col min="5376" max="5376" width="13.140625" customWidth="1"/>
    <col min="5377" max="5377" width="12.85546875" customWidth="1"/>
    <col min="5378" max="5378" width="12.7109375" customWidth="1"/>
    <col min="5379" max="5379" width="12.5703125" customWidth="1"/>
    <col min="5380" max="5380" width="7.5703125" customWidth="1"/>
    <col min="5381" max="5382" width="7" customWidth="1"/>
    <col min="5630" max="5630" width="4.85546875" customWidth="1"/>
    <col min="5631" max="5631" width="29.42578125" customWidth="1"/>
    <col min="5632" max="5632" width="13.140625" customWidth="1"/>
    <col min="5633" max="5633" width="12.85546875" customWidth="1"/>
    <col min="5634" max="5634" width="12.7109375" customWidth="1"/>
    <col min="5635" max="5635" width="12.5703125" customWidth="1"/>
    <col min="5636" max="5636" width="7.5703125" customWidth="1"/>
    <col min="5637" max="5638" width="7" customWidth="1"/>
    <col min="5886" max="5886" width="4.85546875" customWidth="1"/>
    <col min="5887" max="5887" width="29.42578125" customWidth="1"/>
    <col min="5888" max="5888" width="13.140625" customWidth="1"/>
    <col min="5889" max="5889" width="12.85546875" customWidth="1"/>
    <col min="5890" max="5890" width="12.7109375" customWidth="1"/>
    <col min="5891" max="5891" width="12.5703125" customWidth="1"/>
    <col min="5892" max="5892" width="7.5703125" customWidth="1"/>
    <col min="5893" max="5894" width="7" customWidth="1"/>
    <col min="6142" max="6142" width="4.85546875" customWidth="1"/>
    <col min="6143" max="6143" width="29.42578125" customWidth="1"/>
    <col min="6144" max="6144" width="13.140625" customWidth="1"/>
    <col min="6145" max="6145" width="12.85546875" customWidth="1"/>
    <col min="6146" max="6146" width="12.7109375" customWidth="1"/>
    <col min="6147" max="6147" width="12.5703125" customWidth="1"/>
    <col min="6148" max="6148" width="7.5703125" customWidth="1"/>
    <col min="6149" max="6150" width="7" customWidth="1"/>
    <col min="6398" max="6398" width="4.85546875" customWidth="1"/>
    <col min="6399" max="6399" width="29.42578125" customWidth="1"/>
    <col min="6400" max="6400" width="13.140625" customWidth="1"/>
    <col min="6401" max="6401" width="12.85546875" customWidth="1"/>
    <col min="6402" max="6402" width="12.7109375" customWidth="1"/>
    <col min="6403" max="6403" width="12.5703125" customWidth="1"/>
    <col min="6404" max="6404" width="7.5703125" customWidth="1"/>
    <col min="6405" max="6406" width="7" customWidth="1"/>
    <col min="6654" max="6654" width="4.85546875" customWidth="1"/>
    <col min="6655" max="6655" width="29.42578125" customWidth="1"/>
    <col min="6656" max="6656" width="13.140625" customWidth="1"/>
    <col min="6657" max="6657" width="12.85546875" customWidth="1"/>
    <col min="6658" max="6658" width="12.7109375" customWidth="1"/>
    <col min="6659" max="6659" width="12.5703125" customWidth="1"/>
    <col min="6660" max="6660" width="7.5703125" customWidth="1"/>
    <col min="6661" max="6662" width="7" customWidth="1"/>
    <col min="6910" max="6910" width="4.85546875" customWidth="1"/>
    <col min="6911" max="6911" width="29.42578125" customWidth="1"/>
    <col min="6912" max="6912" width="13.140625" customWidth="1"/>
    <col min="6913" max="6913" width="12.85546875" customWidth="1"/>
    <col min="6914" max="6914" width="12.7109375" customWidth="1"/>
    <col min="6915" max="6915" width="12.5703125" customWidth="1"/>
    <col min="6916" max="6916" width="7.5703125" customWidth="1"/>
    <col min="6917" max="6918" width="7" customWidth="1"/>
    <col min="7166" max="7166" width="4.85546875" customWidth="1"/>
    <col min="7167" max="7167" width="29.42578125" customWidth="1"/>
    <col min="7168" max="7168" width="13.140625" customWidth="1"/>
    <col min="7169" max="7169" width="12.85546875" customWidth="1"/>
    <col min="7170" max="7170" width="12.7109375" customWidth="1"/>
    <col min="7171" max="7171" width="12.5703125" customWidth="1"/>
    <col min="7172" max="7172" width="7.5703125" customWidth="1"/>
    <col min="7173" max="7174" width="7" customWidth="1"/>
    <col min="7422" max="7422" width="4.85546875" customWidth="1"/>
    <col min="7423" max="7423" width="29.42578125" customWidth="1"/>
    <col min="7424" max="7424" width="13.140625" customWidth="1"/>
    <col min="7425" max="7425" width="12.85546875" customWidth="1"/>
    <col min="7426" max="7426" width="12.7109375" customWidth="1"/>
    <col min="7427" max="7427" width="12.5703125" customWidth="1"/>
    <col min="7428" max="7428" width="7.5703125" customWidth="1"/>
    <col min="7429" max="7430" width="7" customWidth="1"/>
    <col min="7678" max="7678" width="4.85546875" customWidth="1"/>
    <col min="7679" max="7679" width="29.42578125" customWidth="1"/>
    <col min="7680" max="7680" width="13.140625" customWidth="1"/>
    <col min="7681" max="7681" width="12.85546875" customWidth="1"/>
    <col min="7682" max="7682" width="12.7109375" customWidth="1"/>
    <col min="7683" max="7683" width="12.5703125" customWidth="1"/>
    <col min="7684" max="7684" width="7.5703125" customWidth="1"/>
    <col min="7685" max="7686" width="7" customWidth="1"/>
    <col min="7934" max="7934" width="4.85546875" customWidth="1"/>
    <col min="7935" max="7935" width="29.42578125" customWidth="1"/>
    <col min="7936" max="7936" width="13.140625" customWidth="1"/>
    <col min="7937" max="7937" width="12.85546875" customWidth="1"/>
    <col min="7938" max="7938" width="12.7109375" customWidth="1"/>
    <col min="7939" max="7939" width="12.5703125" customWidth="1"/>
    <col min="7940" max="7940" width="7.5703125" customWidth="1"/>
    <col min="7941" max="7942" width="7" customWidth="1"/>
    <col min="8190" max="8190" width="4.85546875" customWidth="1"/>
    <col min="8191" max="8191" width="29.42578125" customWidth="1"/>
    <col min="8192" max="8192" width="13.140625" customWidth="1"/>
    <col min="8193" max="8193" width="12.85546875" customWidth="1"/>
    <col min="8194" max="8194" width="12.7109375" customWidth="1"/>
    <col min="8195" max="8195" width="12.5703125" customWidth="1"/>
    <col min="8196" max="8196" width="7.5703125" customWidth="1"/>
    <col min="8197" max="8198" width="7" customWidth="1"/>
    <col min="8446" max="8446" width="4.85546875" customWidth="1"/>
    <col min="8447" max="8447" width="29.42578125" customWidth="1"/>
    <col min="8448" max="8448" width="13.140625" customWidth="1"/>
    <col min="8449" max="8449" width="12.85546875" customWidth="1"/>
    <col min="8450" max="8450" width="12.7109375" customWidth="1"/>
    <col min="8451" max="8451" width="12.5703125" customWidth="1"/>
    <col min="8452" max="8452" width="7.5703125" customWidth="1"/>
    <col min="8453" max="8454" width="7" customWidth="1"/>
    <col min="8702" max="8702" width="4.85546875" customWidth="1"/>
    <col min="8703" max="8703" width="29.42578125" customWidth="1"/>
    <col min="8704" max="8704" width="13.140625" customWidth="1"/>
    <col min="8705" max="8705" width="12.85546875" customWidth="1"/>
    <col min="8706" max="8706" width="12.7109375" customWidth="1"/>
    <col min="8707" max="8707" width="12.5703125" customWidth="1"/>
    <col min="8708" max="8708" width="7.5703125" customWidth="1"/>
    <col min="8709" max="8710" width="7" customWidth="1"/>
    <col min="8958" max="8958" width="4.85546875" customWidth="1"/>
    <col min="8959" max="8959" width="29.42578125" customWidth="1"/>
    <col min="8960" max="8960" width="13.140625" customWidth="1"/>
    <col min="8961" max="8961" width="12.85546875" customWidth="1"/>
    <col min="8962" max="8962" width="12.7109375" customWidth="1"/>
    <col min="8963" max="8963" width="12.5703125" customWidth="1"/>
    <col min="8964" max="8964" width="7.5703125" customWidth="1"/>
    <col min="8965" max="8966" width="7" customWidth="1"/>
    <col min="9214" max="9214" width="4.85546875" customWidth="1"/>
    <col min="9215" max="9215" width="29.42578125" customWidth="1"/>
    <col min="9216" max="9216" width="13.140625" customWidth="1"/>
    <col min="9217" max="9217" width="12.85546875" customWidth="1"/>
    <col min="9218" max="9218" width="12.7109375" customWidth="1"/>
    <col min="9219" max="9219" width="12.5703125" customWidth="1"/>
    <col min="9220" max="9220" width="7.5703125" customWidth="1"/>
    <col min="9221" max="9222" width="7" customWidth="1"/>
    <col min="9470" max="9470" width="4.85546875" customWidth="1"/>
    <col min="9471" max="9471" width="29.42578125" customWidth="1"/>
    <col min="9472" max="9472" width="13.140625" customWidth="1"/>
    <col min="9473" max="9473" width="12.85546875" customWidth="1"/>
    <col min="9474" max="9474" width="12.7109375" customWidth="1"/>
    <col min="9475" max="9475" width="12.5703125" customWidth="1"/>
    <col min="9476" max="9476" width="7.5703125" customWidth="1"/>
    <col min="9477" max="9478" width="7" customWidth="1"/>
    <col min="9726" max="9726" width="4.85546875" customWidth="1"/>
    <col min="9727" max="9727" width="29.42578125" customWidth="1"/>
    <col min="9728" max="9728" width="13.140625" customWidth="1"/>
    <col min="9729" max="9729" width="12.85546875" customWidth="1"/>
    <col min="9730" max="9730" width="12.7109375" customWidth="1"/>
    <col min="9731" max="9731" width="12.5703125" customWidth="1"/>
    <col min="9732" max="9732" width="7.5703125" customWidth="1"/>
    <col min="9733" max="9734" width="7" customWidth="1"/>
    <col min="9982" max="9982" width="4.85546875" customWidth="1"/>
    <col min="9983" max="9983" width="29.42578125" customWidth="1"/>
    <col min="9984" max="9984" width="13.140625" customWidth="1"/>
    <col min="9985" max="9985" width="12.85546875" customWidth="1"/>
    <col min="9986" max="9986" width="12.7109375" customWidth="1"/>
    <col min="9987" max="9987" width="12.5703125" customWidth="1"/>
    <col min="9988" max="9988" width="7.5703125" customWidth="1"/>
    <col min="9989" max="9990" width="7" customWidth="1"/>
    <col min="10238" max="10238" width="4.85546875" customWidth="1"/>
    <col min="10239" max="10239" width="29.42578125" customWidth="1"/>
    <col min="10240" max="10240" width="13.140625" customWidth="1"/>
    <col min="10241" max="10241" width="12.85546875" customWidth="1"/>
    <col min="10242" max="10242" width="12.7109375" customWidth="1"/>
    <col min="10243" max="10243" width="12.5703125" customWidth="1"/>
    <col min="10244" max="10244" width="7.5703125" customWidth="1"/>
    <col min="10245" max="10246" width="7" customWidth="1"/>
    <col min="10494" max="10494" width="4.85546875" customWidth="1"/>
    <col min="10495" max="10495" width="29.42578125" customWidth="1"/>
    <col min="10496" max="10496" width="13.140625" customWidth="1"/>
    <col min="10497" max="10497" width="12.85546875" customWidth="1"/>
    <col min="10498" max="10498" width="12.7109375" customWidth="1"/>
    <col min="10499" max="10499" width="12.5703125" customWidth="1"/>
    <col min="10500" max="10500" width="7.5703125" customWidth="1"/>
    <col min="10501" max="10502" width="7" customWidth="1"/>
    <col min="10750" max="10750" width="4.85546875" customWidth="1"/>
    <col min="10751" max="10751" width="29.42578125" customWidth="1"/>
    <col min="10752" max="10752" width="13.140625" customWidth="1"/>
    <col min="10753" max="10753" width="12.85546875" customWidth="1"/>
    <col min="10754" max="10754" width="12.7109375" customWidth="1"/>
    <col min="10755" max="10755" width="12.5703125" customWidth="1"/>
    <col min="10756" max="10756" width="7.5703125" customWidth="1"/>
    <col min="10757" max="10758" width="7" customWidth="1"/>
    <col min="11006" max="11006" width="4.85546875" customWidth="1"/>
    <col min="11007" max="11007" width="29.42578125" customWidth="1"/>
    <col min="11008" max="11008" width="13.140625" customWidth="1"/>
    <col min="11009" max="11009" width="12.85546875" customWidth="1"/>
    <col min="11010" max="11010" width="12.7109375" customWidth="1"/>
    <col min="11011" max="11011" width="12.5703125" customWidth="1"/>
    <col min="11012" max="11012" width="7.5703125" customWidth="1"/>
    <col min="11013" max="11014" width="7" customWidth="1"/>
    <col min="11262" max="11262" width="4.85546875" customWidth="1"/>
    <col min="11263" max="11263" width="29.42578125" customWidth="1"/>
    <col min="11264" max="11264" width="13.140625" customWidth="1"/>
    <col min="11265" max="11265" width="12.85546875" customWidth="1"/>
    <col min="11266" max="11266" width="12.7109375" customWidth="1"/>
    <col min="11267" max="11267" width="12.5703125" customWidth="1"/>
    <col min="11268" max="11268" width="7.5703125" customWidth="1"/>
    <col min="11269" max="11270" width="7" customWidth="1"/>
    <col min="11518" max="11518" width="4.85546875" customWidth="1"/>
    <col min="11519" max="11519" width="29.42578125" customWidth="1"/>
    <col min="11520" max="11520" width="13.140625" customWidth="1"/>
    <col min="11521" max="11521" width="12.85546875" customWidth="1"/>
    <col min="11522" max="11522" width="12.7109375" customWidth="1"/>
    <col min="11523" max="11523" width="12.5703125" customWidth="1"/>
    <col min="11524" max="11524" width="7.5703125" customWidth="1"/>
    <col min="11525" max="11526" width="7" customWidth="1"/>
    <col min="11774" max="11774" width="4.85546875" customWidth="1"/>
    <col min="11775" max="11775" width="29.42578125" customWidth="1"/>
    <col min="11776" max="11776" width="13.140625" customWidth="1"/>
    <col min="11777" max="11777" width="12.85546875" customWidth="1"/>
    <col min="11778" max="11778" width="12.7109375" customWidth="1"/>
    <col min="11779" max="11779" width="12.5703125" customWidth="1"/>
    <col min="11780" max="11780" width="7.5703125" customWidth="1"/>
    <col min="11781" max="11782" width="7" customWidth="1"/>
    <col min="12030" max="12030" width="4.85546875" customWidth="1"/>
    <col min="12031" max="12031" width="29.42578125" customWidth="1"/>
    <col min="12032" max="12032" width="13.140625" customWidth="1"/>
    <col min="12033" max="12033" width="12.85546875" customWidth="1"/>
    <col min="12034" max="12034" width="12.7109375" customWidth="1"/>
    <col min="12035" max="12035" width="12.5703125" customWidth="1"/>
    <col min="12036" max="12036" width="7.5703125" customWidth="1"/>
    <col min="12037" max="12038" width="7" customWidth="1"/>
    <col min="12286" max="12286" width="4.85546875" customWidth="1"/>
    <col min="12287" max="12287" width="29.42578125" customWidth="1"/>
    <col min="12288" max="12288" width="13.140625" customWidth="1"/>
    <col min="12289" max="12289" width="12.85546875" customWidth="1"/>
    <col min="12290" max="12290" width="12.7109375" customWidth="1"/>
    <col min="12291" max="12291" width="12.5703125" customWidth="1"/>
    <col min="12292" max="12292" width="7.5703125" customWidth="1"/>
    <col min="12293" max="12294" width="7" customWidth="1"/>
    <col min="12542" max="12542" width="4.85546875" customWidth="1"/>
    <col min="12543" max="12543" width="29.42578125" customWidth="1"/>
    <col min="12544" max="12544" width="13.140625" customWidth="1"/>
    <col min="12545" max="12545" width="12.85546875" customWidth="1"/>
    <col min="12546" max="12546" width="12.7109375" customWidth="1"/>
    <col min="12547" max="12547" width="12.5703125" customWidth="1"/>
    <col min="12548" max="12548" width="7.5703125" customWidth="1"/>
    <col min="12549" max="12550" width="7" customWidth="1"/>
    <col min="12798" max="12798" width="4.85546875" customWidth="1"/>
    <col min="12799" max="12799" width="29.42578125" customWidth="1"/>
    <col min="12800" max="12800" width="13.140625" customWidth="1"/>
    <col min="12801" max="12801" width="12.85546875" customWidth="1"/>
    <col min="12802" max="12802" width="12.7109375" customWidth="1"/>
    <col min="12803" max="12803" width="12.5703125" customWidth="1"/>
    <col min="12804" max="12804" width="7.5703125" customWidth="1"/>
    <col min="12805" max="12806" width="7" customWidth="1"/>
    <col min="13054" max="13054" width="4.85546875" customWidth="1"/>
    <col min="13055" max="13055" width="29.42578125" customWidth="1"/>
    <col min="13056" max="13056" width="13.140625" customWidth="1"/>
    <col min="13057" max="13057" width="12.85546875" customWidth="1"/>
    <col min="13058" max="13058" width="12.7109375" customWidth="1"/>
    <col min="13059" max="13059" width="12.5703125" customWidth="1"/>
    <col min="13060" max="13060" width="7.5703125" customWidth="1"/>
    <col min="13061" max="13062" width="7" customWidth="1"/>
    <col min="13310" max="13310" width="4.85546875" customWidth="1"/>
    <col min="13311" max="13311" width="29.42578125" customWidth="1"/>
    <col min="13312" max="13312" width="13.140625" customWidth="1"/>
    <col min="13313" max="13313" width="12.85546875" customWidth="1"/>
    <col min="13314" max="13314" width="12.7109375" customWidth="1"/>
    <col min="13315" max="13315" width="12.5703125" customWidth="1"/>
    <col min="13316" max="13316" width="7.5703125" customWidth="1"/>
    <col min="13317" max="13318" width="7" customWidth="1"/>
    <col min="13566" max="13566" width="4.85546875" customWidth="1"/>
    <col min="13567" max="13567" width="29.42578125" customWidth="1"/>
    <col min="13568" max="13568" width="13.140625" customWidth="1"/>
    <col min="13569" max="13569" width="12.85546875" customWidth="1"/>
    <col min="13570" max="13570" width="12.7109375" customWidth="1"/>
    <col min="13571" max="13571" width="12.5703125" customWidth="1"/>
    <col min="13572" max="13572" width="7.5703125" customWidth="1"/>
    <col min="13573" max="13574" width="7" customWidth="1"/>
    <col min="13822" max="13822" width="4.85546875" customWidth="1"/>
    <col min="13823" max="13823" width="29.42578125" customWidth="1"/>
    <col min="13824" max="13824" width="13.140625" customWidth="1"/>
    <col min="13825" max="13825" width="12.85546875" customWidth="1"/>
    <col min="13826" max="13826" width="12.7109375" customWidth="1"/>
    <col min="13827" max="13827" width="12.5703125" customWidth="1"/>
    <col min="13828" max="13828" width="7.5703125" customWidth="1"/>
    <col min="13829" max="13830" width="7" customWidth="1"/>
    <col min="14078" max="14078" width="4.85546875" customWidth="1"/>
    <col min="14079" max="14079" width="29.42578125" customWidth="1"/>
    <col min="14080" max="14080" width="13.140625" customWidth="1"/>
    <col min="14081" max="14081" width="12.85546875" customWidth="1"/>
    <col min="14082" max="14082" width="12.7109375" customWidth="1"/>
    <col min="14083" max="14083" width="12.5703125" customWidth="1"/>
    <col min="14084" max="14084" width="7.5703125" customWidth="1"/>
    <col min="14085" max="14086" width="7" customWidth="1"/>
    <col min="14334" max="14334" width="4.85546875" customWidth="1"/>
    <col min="14335" max="14335" width="29.42578125" customWidth="1"/>
    <col min="14336" max="14336" width="13.140625" customWidth="1"/>
    <col min="14337" max="14337" width="12.85546875" customWidth="1"/>
    <col min="14338" max="14338" width="12.7109375" customWidth="1"/>
    <col min="14339" max="14339" width="12.5703125" customWidth="1"/>
    <col min="14340" max="14340" width="7.5703125" customWidth="1"/>
    <col min="14341" max="14342" width="7" customWidth="1"/>
    <col min="14590" max="14590" width="4.85546875" customWidth="1"/>
    <col min="14591" max="14591" width="29.42578125" customWidth="1"/>
    <col min="14592" max="14592" width="13.140625" customWidth="1"/>
    <col min="14593" max="14593" width="12.85546875" customWidth="1"/>
    <col min="14594" max="14594" width="12.7109375" customWidth="1"/>
    <col min="14595" max="14595" width="12.5703125" customWidth="1"/>
    <col min="14596" max="14596" width="7.5703125" customWidth="1"/>
    <col min="14597" max="14598" width="7" customWidth="1"/>
    <col min="14846" max="14846" width="4.85546875" customWidth="1"/>
    <col min="14847" max="14847" width="29.42578125" customWidth="1"/>
    <col min="14848" max="14848" width="13.140625" customWidth="1"/>
    <col min="14849" max="14849" width="12.85546875" customWidth="1"/>
    <col min="14850" max="14850" width="12.7109375" customWidth="1"/>
    <col min="14851" max="14851" width="12.5703125" customWidth="1"/>
    <col min="14852" max="14852" width="7.5703125" customWidth="1"/>
    <col min="14853" max="14854" width="7" customWidth="1"/>
    <col min="15102" max="15102" width="4.85546875" customWidth="1"/>
    <col min="15103" max="15103" width="29.42578125" customWidth="1"/>
    <col min="15104" max="15104" width="13.140625" customWidth="1"/>
    <col min="15105" max="15105" width="12.85546875" customWidth="1"/>
    <col min="15106" max="15106" width="12.7109375" customWidth="1"/>
    <col min="15107" max="15107" width="12.5703125" customWidth="1"/>
    <col min="15108" max="15108" width="7.5703125" customWidth="1"/>
    <col min="15109" max="15110" width="7" customWidth="1"/>
    <col min="15358" max="15358" width="4.85546875" customWidth="1"/>
    <col min="15359" max="15359" width="29.42578125" customWidth="1"/>
    <col min="15360" max="15360" width="13.140625" customWidth="1"/>
    <col min="15361" max="15361" width="12.85546875" customWidth="1"/>
    <col min="15362" max="15362" width="12.7109375" customWidth="1"/>
    <col min="15363" max="15363" width="12.5703125" customWidth="1"/>
    <col min="15364" max="15364" width="7.5703125" customWidth="1"/>
    <col min="15365" max="15366" width="7" customWidth="1"/>
    <col min="15614" max="15614" width="4.85546875" customWidth="1"/>
    <col min="15615" max="15615" width="29.42578125" customWidth="1"/>
    <col min="15616" max="15616" width="13.140625" customWidth="1"/>
    <col min="15617" max="15617" width="12.85546875" customWidth="1"/>
    <col min="15618" max="15618" width="12.7109375" customWidth="1"/>
    <col min="15619" max="15619" width="12.5703125" customWidth="1"/>
    <col min="15620" max="15620" width="7.5703125" customWidth="1"/>
    <col min="15621" max="15622" width="7" customWidth="1"/>
    <col min="15870" max="15870" width="4.85546875" customWidth="1"/>
    <col min="15871" max="15871" width="29.42578125" customWidth="1"/>
    <col min="15872" max="15872" width="13.140625" customWidth="1"/>
    <col min="15873" max="15873" width="12.85546875" customWidth="1"/>
    <col min="15874" max="15874" width="12.7109375" customWidth="1"/>
    <col min="15875" max="15875" width="12.5703125" customWidth="1"/>
    <col min="15876" max="15876" width="7.5703125" customWidth="1"/>
    <col min="15877" max="15878" width="7" customWidth="1"/>
    <col min="16126" max="16126" width="4.85546875" customWidth="1"/>
    <col min="16127" max="16127" width="29.42578125" customWidth="1"/>
    <col min="16128" max="16128" width="13.140625" customWidth="1"/>
    <col min="16129" max="16129" width="12.85546875" customWidth="1"/>
    <col min="16130" max="16130" width="12.7109375" customWidth="1"/>
    <col min="16131" max="16131" width="12.5703125" customWidth="1"/>
    <col min="16132" max="16132" width="7.5703125" customWidth="1"/>
    <col min="16133" max="16134" width="7" customWidth="1"/>
  </cols>
  <sheetData>
    <row r="1" spans="1:13" ht="19.5" customHeight="1">
      <c r="G1" s="115" t="s">
        <v>87</v>
      </c>
      <c r="H1" s="115"/>
    </row>
    <row r="2" spans="1:13" ht="12.75" customHeight="1">
      <c r="G2" s="2"/>
      <c r="H2" s="2"/>
    </row>
    <row r="3" spans="1:13" ht="18.75">
      <c r="B3" s="116" t="s">
        <v>35</v>
      </c>
      <c r="C3" s="116"/>
      <c r="D3" s="116"/>
      <c r="E3" s="116"/>
      <c r="F3" s="116"/>
      <c r="G3" s="116"/>
      <c r="H3" s="116"/>
    </row>
    <row r="4" spans="1:13" ht="18.75">
      <c r="B4" s="116" t="s">
        <v>66</v>
      </c>
      <c r="C4" s="116"/>
      <c r="D4" s="116"/>
      <c r="E4" s="116"/>
      <c r="F4" s="116"/>
      <c r="G4" s="116"/>
      <c r="H4" s="116"/>
    </row>
    <row r="5" spans="1:13" ht="18.75">
      <c r="A5" s="117" t="s">
        <v>86</v>
      </c>
      <c r="B5" s="117"/>
      <c r="C5" s="117"/>
      <c r="D5" s="117"/>
      <c r="E5" s="117"/>
      <c r="F5" s="117"/>
      <c r="G5" s="117"/>
      <c r="H5" s="117"/>
    </row>
    <row r="6" spans="1:13" ht="18.75">
      <c r="A6" s="117" t="s">
        <v>67</v>
      </c>
      <c r="B6" s="117"/>
      <c r="C6" s="117"/>
      <c r="D6" s="117"/>
      <c r="E6" s="117"/>
      <c r="F6" s="117"/>
      <c r="G6" s="117"/>
      <c r="H6" s="117"/>
    </row>
    <row r="7" spans="1:13" ht="10.5" customHeight="1">
      <c r="B7" s="3"/>
      <c r="C7" s="3"/>
      <c r="D7" s="3"/>
      <c r="E7" s="3"/>
      <c r="F7" s="3"/>
      <c r="G7" s="3"/>
      <c r="H7" s="3"/>
    </row>
    <row r="8" spans="1:13" ht="21" customHeight="1">
      <c r="B8" s="114" t="s">
        <v>62</v>
      </c>
      <c r="C8" s="114"/>
      <c r="D8" s="114"/>
      <c r="E8" s="114"/>
      <c r="F8" s="114"/>
      <c r="G8" s="114"/>
      <c r="H8" s="114"/>
    </row>
    <row r="9" spans="1:13" ht="20.45" customHeight="1">
      <c r="A9" s="119" t="s">
        <v>0</v>
      </c>
      <c r="B9" s="119" t="s">
        <v>15</v>
      </c>
      <c r="C9" s="118" t="s">
        <v>68</v>
      </c>
      <c r="D9" s="118"/>
      <c r="E9" s="120" t="s">
        <v>70</v>
      </c>
      <c r="F9" s="121"/>
      <c r="G9" s="118" t="s">
        <v>36</v>
      </c>
      <c r="H9" s="118"/>
    </row>
    <row r="10" spans="1:13" ht="31.5" customHeight="1">
      <c r="A10" s="119"/>
      <c r="B10" s="119"/>
      <c r="C10" s="14" t="s">
        <v>13</v>
      </c>
      <c r="D10" s="12" t="s">
        <v>69</v>
      </c>
      <c r="E10" s="14" t="s">
        <v>13</v>
      </c>
      <c r="F10" s="14" t="s">
        <v>69</v>
      </c>
      <c r="G10" s="14" t="s">
        <v>79</v>
      </c>
      <c r="H10" s="14" t="s">
        <v>80</v>
      </c>
    </row>
    <row r="11" spans="1:13" ht="15" customHeight="1">
      <c r="A11" s="8" t="s">
        <v>1</v>
      </c>
      <c r="B11" s="4" t="s">
        <v>2</v>
      </c>
      <c r="C11" s="4">
        <v>1</v>
      </c>
      <c r="D11" s="4">
        <v>2</v>
      </c>
      <c r="E11" s="4">
        <v>3</v>
      </c>
      <c r="F11" s="14">
        <v>4</v>
      </c>
      <c r="G11" s="4">
        <v>5</v>
      </c>
      <c r="H11" s="4">
        <v>6</v>
      </c>
    </row>
    <row r="12" spans="1:13" ht="20.25" customHeight="1">
      <c r="A12" s="16" t="s">
        <v>1</v>
      </c>
      <c r="B12" s="17" t="s">
        <v>16</v>
      </c>
      <c r="C12" s="18"/>
      <c r="D12" s="18"/>
      <c r="E12" s="19"/>
      <c r="F12" s="19"/>
      <c r="G12" s="20"/>
      <c r="H12" s="20"/>
    </row>
    <row r="13" spans="1:13" s="5" customFormat="1" ht="20.25" customHeight="1">
      <c r="A13" s="21"/>
      <c r="B13" s="16" t="s">
        <v>17</v>
      </c>
      <c r="C13" s="22">
        <f>C15+C36+C39+C40+C41</f>
        <v>48471317</v>
      </c>
      <c r="D13" s="22">
        <f>D15+D36+D39+D40+D41</f>
        <v>43622467</v>
      </c>
      <c r="E13" s="22">
        <f>E15+E36+E39+E40+E41</f>
        <v>54572017</v>
      </c>
      <c r="F13" s="22">
        <f>F15+F36+F39+F40+F41</f>
        <v>48207661</v>
      </c>
      <c r="G13" s="23">
        <f>E13/C13*100</f>
        <v>112.58620639501089</v>
      </c>
      <c r="H13" s="23">
        <f>F13/D13*100</f>
        <v>110.51108365787749</v>
      </c>
      <c r="I13" s="1"/>
      <c r="J13" s="1"/>
      <c r="K13" s="1"/>
      <c r="L13" s="1"/>
      <c r="M13" s="1"/>
    </row>
    <row r="14" spans="1:13" s="5" customFormat="1" ht="20.25" customHeight="1">
      <c r="A14" s="21"/>
      <c r="B14" s="24" t="s">
        <v>18</v>
      </c>
      <c r="C14" s="25">
        <f>C16+C36+C41</f>
        <v>43622467</v>
      </c>
      <c r="D14" s="25">
        <f>D16+D36+D41</f>
        <v>43622467</v>
      </c>
      <c r="E14" s="25">
        <f>E16+E36+E39+E40+E41</f>
        <v>48207661</v>
      </c>
      <c r="F14" s="25">
        <f>F16+F36+F39+F40+F41</f>
        <v>48207661</v>
      </c>
      <c r="G14" s="23">
        <f t="shared" ref="G14:G43" si="0">E14/C14*100</f>
        <v>110.51108365787749</v>
      </c>
      <c r="H14" s="23">
        <f t="shared" ref="H14:H43" si="1">F14/D14*100</f>
        <v>110.51108365787749</v>
      </c>
      <c r="I14" s="1"/>
      <c r="J14" s="1"/>
      <c r="K14" s="1"/>
      <c r="L14" s="1"/>
      <c r="M14" s="52"/>
    </row>
    <row r="15" spans="1:13" s="6" customFormat="1" ht="20.25" customHeight="1">
      <c r="A15" s="16" t="s">
        <v>3</v>
      </c>
      <c r="B15" s="26" t="s">
        <v>19</v>
      </c>
      <c r="C15" s="22">
        <f>C17+C22+C23+C24+C25+C26+C27+C31+C35</f>
        <v>12702000</v>
      </c>
      <c r="D15" s="22">
        <f>D17+D22+D23+D24+D25+D26+D27+D31+D35</f>
        <v>7853150</v>
      </c>
      <c r="E15" s="22">
        <f>E17+E22+E23+E24+E25+E26+E27+E31+E35</f>
        <v>10574026</v>
      </c>
      <c r="F15" s="22">
        <f>F17+F22+F23+F24+F25+F26+F27+F31+F35</f>
        <v>4209670</v>
      </c>
      <c r="G15" s="23">
        <f t="shared" si="0"/>
        <v>83.246937490159041</v>
      </c>
      <c r="H15" s="23">
        <f t="shared" si="1"/>
        <v>53.604859196628105</v>
      </c>
      <c r="I15" s="10"/>
      <c r="J15" s="10"/>
      <c r="K15" s="10"/>
      <c r="L15" s="10"/>
      <c r="M15" s="10"/>
    </row>
    <row r="16" spans="1:13" s="6" customFormat="1" ht="20.25" customHeight="1">
      <c r="A16" s="16"/>
      <c r="B16" s="24" t="s">
        <v>18</v>
      </c>
      <c r="C16" s="25">
        <f>D17+D22+D23+D24+D25+D26+D27+D31+D35</f>
        <v>7853150</v>
      </c>
      <c r="D16" s="27">
        <f>D17+D22+D23+D24+D25+D26+D27+D31+D35</f>
        <v>7853150</v>
      </c>
      <c r="E16" s="27">
        <f>F17+F22+F23+F24+F25+F26+F27+F31+F35</f>
        <v>4209670</v>
      </c>
      <c r="F16" s="27">
        <f t="shared" ref="F16" si="2">F17+F22+F23+F24+F25+F26+F27+F31+F35</f>
        <v>4209670</v>
      </c>
      <c r="G16" s="23">
        <f t="shared" si="0"/>
        <v>53.604859196628105</v>
      </c>
      <c r="H16" s="23">
        <f t="shared" si="1"/>
        <v>53.604859196628105</v>
      </c>
      <c r="I16" s="10"/>
      <c r="J16" s="10"/>
      <c r="K16" s="10"/>
      <c r="L16" s="10"/>
      <c r="M16" s="10"/>
    </row>
    <row r="17" spans="1:13" s="7" customFormat="1" ht="20.25" customHeight="1">
      <c r="A17" s="21">
        <v>1</v>
      </c>
      <c r="B17" s="28" t="s">
        <v>20</v>
      </c>
      <c r="C17" s="29">
        <f>SUM(C18:C21)</f>
        <v>4252000</v>
      </c>
      <c r="D17" s="29">
        <f>SUBTOTAL(9,D18:D21)</f>
        <v>1990800</v>
      </c>
      <c r="E17" s="29">
        <f>SUBTOTAL(9,E18:E21)</f>
        <v>1523050</v>
      </c>
      <c r="F17" s="29">
        <f>SUBTOTAL(9,F18:F21)</f>
        <v>651120</v>
      </c>
      <c r="G17" s="23">
        <f t="shared" si="0"/>
        <v>35.819614299153343</v>
      </c>
      <c r="H17" s="23">
        <f t="shared" si="1"/>
        <v>32.706449668474988</v>
      </c>
      <c r="I17" s="11"/>
      <c r="J17" s="11"/>
      <c r="K17" s="11"/>
      <c r="L17" s="11"/>
      <c r="M17" s="11"/>
    </row>
    <row r="18" spans="1:13" s="7" customFormat="1" ht="20.25" customHeight="1">
      <c r="A18" s="21"/>
      <c r="B18" s="28" t="s">
        <v>57</v>
      </c>
      <c r="C18" s="29">
        <v>1352000</v>
      </c>
      <c r="D18" s="29">
        <v>540800</v>
      </c>
      <c r="E18" s="29">
        <v>1101886</v>
      </c>
      <c r="F18" s="29">
        <v>440722</v>
      </c>
      <c r="G18" s="23">
        <f t="shared" si="0"/>
        <v>81.500443786982245</v>
      </c>
      <c r="H18" s="23">
        <f t="shared" si="1"/>
        <v>81.494452662721898</v>
      </c>
      <c r="I18" s="11"/>
      <c r="J18" s="11"/>
      <c r="K18" s="11"/>
      <c r="L18" s="11"/>
      <c r="M18" s="11"/>
    </row>
    <row r="19" spans="1:13" s="7" customFormat="1" ht="20.25" customHeight="1">
      <c r="A19" s="21"/>
      <c r="B19" s="28" t="s">
        <v>58</v>
      </c>
      <c r="C19" s="29"/>
      <c r="D19" s="29"/>
      <c r="E19" s="29"/>
      <c r="F19" s="29"/>
      <c r="G19" s="23"/>
      <c r="H19" s="23"/>
      <c r="I19" s="11"/>
      <c r="J19" s="11"/>
      <c r="K19" s="11"/>
      <c r="L19" s="11"/>
      <c r="M19" s="11"/>
    </row>
    <row r="20" spans="1:13" s="7" customFormat="1" ht="20.25" customHeight="1">
      <c r="A20" s="21"/>
      <c r="B20" s="28" t="s">
        <v>77</v>
      </c>
      <c r="C20" s="29">
        <v>2900000</v>
      </c>
      <c r="D20" s="29">
        <v>1450000</v>
      </c>
      <c r="E20" s="29">
        <v>1849</v>
      </c>
      <c r="F20" s="29">
        <v>740</v>
      </c>
      <c r="G20" s="23">
        <f t="shared" si="0"/>
        <v>6.3758620689655168E-2</v>
      </c>
      <c r="H20" s="23">
        <f t="shared" si="1"/>
        <v>5.1034482758620686E-2</v>
      </c>
      <c r="I20" s="11"/>
      <c r="J20" s="11"/>
      <c r="K20" s="11"/>
      <c r="L20" s="11"/>
      <c r="M20" s="11"/>
    </row>
    <row r="21" spans="1:13" s="7" customFormat="1" ht="20.25" customHeight="1">
      <c r="A21" s="21"/>
      <c r="B21" s="28" t="s">
        <v>78</v>
      </c>
      <c r="C21" s="29"/>
      <c r="D21" s="29"/>
      <c r="E21" s="29">
        <v>419315</v>
      </c>
      <c r="F21" s="29">
        <v>209658</v>
      </c>
      <c r="G21" s="23"/>
      <c r="H21" s="23"/>
      <c r="I21" s="11"/>
      <c r="J21" s="11"/>
      <c r="K21" s="11"/>
      <c r="L21" s="11"/>
      <c r="M21" s="11"/>
    </row>
    <row r="22" spans="1:13" s="7" customFormat="1" ht="20.25" customHeight="1">
      <c r="A22" s="21">
        <v>2</v>
      </c>
      <c r="B22" s="28" t="s">
        <v>11</v>
      </c>
      <c r="C22" s="29">
        <v>475000</v>
      </c>
      <c r="D22" s="29">
        <v>332500</v>
      </c>
      <c r="E22" s="29">
        <v>222254</v>
      </c>
      <c r="F22" s="29">
        <v>155578</v>
      </c>
      <c r="G22" s="23">
        <f t="shared" si="0"/>
        <v>46.790315789473688</v>
      </c>
      <c r="H22" s="23">
        <f t="shared" si="1"/>
        <v>46.790375939849625</v>
      </c>
      <c r="I22" s="11"/>
      <c r="J22" s="11"/>
      <c r="K22" s="11"/>
      <c r="L22" s="11"/>
      <c r="M22" s="11"/>
    </row>
    <row r="23" spans="1:13" s="7" customFormat="1" ht="20.25" customHeight="1">
      <c r="A23" s="21">
        <v>3</v>
      </c>
      <c r="B23" s="28" t="s">
        <v>21</v>
      </c>
      <c r="C23" s="29">
        <v>94000</v>
      </c>
      <c r="D23" s="29"/>
      <c r="E23" s="29">
        <v>84418</v>
      </c>
      <c r="F23" s="29">
        <v>9820</v>
      </c>
      <c r="G23" s="23">
        <f t="shared" si="0"/>
        <v>89.806382978723406</v>
      </c>
      <c r="H23" s="23"/>
      <c r="I23" s="11"/>
      <c r="J23" s="11"/>
      <c r="K23" s="11"/>
      <c r="L23" s="11"/>
      <c r="M23" s="11"/>
    </row>
    <row r="24" spans="1:13" s="7" customFormat="1" ht="20.25" customHeight="1">
      <c r="A24" s="21">
        <v>4</v>
      </c>
      <c r="B24" s="28" t="s">
        <v>22</v>
      </c>
      <c r="C24" s="29">
        <v>35000</v>
      </c>
      <c r="D24" s="29">
        <v>3500</v>
      </c>
      <c r="E24" s="29">
        <v>19423</v>
      </c>
      <c r="F24" s="29">
        <v>7819</v>
      </c>
      <c r="G24" s="23">
        <f t="shared" si="0"/>
        <v>55.494285714285716</v>
      </c>
      <c r="H24" s="23">
        <f t="shared" si="1"/>
        <v>223.4</v>
      </c>
      <c r="I24" s="11"/>
      <c r="J24" s="11"/>
      <c r="K24" s="11"/>
      <c r="L24" s="11"/>
      <c r="M24" s="11"/>
    </row>
    <row r="25" spans="1:13" s="6" customFormat="1" ht="20.25" customHeight="1">
      <c r="A25" s="21">
        <v>5</v>
      </c>
      <c r="B25" s="28" t="s">
        <v>10</v>
      </c>
      <c r="C25" s="29">
        <v>701500</v>
      </c>
      <c r="D25" s="29">
        <v>280600</v>
      </c>
      <c r="E25" s="29">
        <v>608986</v>
      </c>
      <c r="F25" s="29">
        <v>243578</v>
      </c>
      <c r="G25" s="23">
        <f t="shared" si="0"/>
        <v>86.811974340698512</v>
      </c>
      <c r="H25" s="23">
        <f t="shared" si="1"/>
        <v>86.806129722024238</v>
      </c>
      <c r="I25" s="10"/>
      <c r="J25" s="10"/>
      <c r="K25" s="10"/>
      <c r="L25" s="10"/>
      <c r="M25" s="10"/>
    </row>
    <row r="26" spans="1:13" s="6" customFormat="1" ht="20.25" customHeight="1">
      <c r="A26" s="21">
        <v>6</v>
      </c>
      <c r="B26" s="53" t="s">
        <v>23</v>
      </c>
      <c r="C26" s="54">
        <v>4996000</v>
      </c>
      <c r="D26" s="54">
        <v>3996800</v>
      </c>
      <c r="E26" s="54">
        <v>7566379</v>
      </c>
      <c r="F26" s="54">
        <v>2796358</v>
      </c>
      <c r="G26" s="55">
        <f t="shared" si="0"/>
        <v>151.44873899119295</v>
      </c>
      <c r="H26" s="55">
        <f t="shared" si="1"/>
        <v>69.964921937550045</v>
      </c>
      <c r="I26" s="10"/>
      <c r="J26" s="10"/>
      <c r="K26" s="10"/>
      <c r="L26" s="10"/>
      <c r="M26" s="10"/>
    </row>
    <row r="27" spans="1:13" s="6" customFormat="1" ht="20.25" customHeight="1">
      <c r="A27" s="21">
        <v>7</v>
      </c>
      <c r="B27" s="28" t="s">
        <v>24</v>
      </c>
      <c r="C27" s="29">
        <f>SUM(C28:C30)</f>
        <v>1730500</v>
      </c>
      <c r="D27" s="29">
        <f>SUM(D28:D30)</f>
        <v>940950</v>
      </c>
      <c r="E27" s="29">
        <f>SUM(E28:E30)</f>
        <v>188984</v>
      </c>
      <c r="F27" s="29">
        <f>SUM(F28:F30)</f>
        <v>134214</v>
      </c>
      <c r="G27" s="23">
        <f t="shared" si="0"/>
        <v>10.920774342675529</v>
      </c>
      <c r="H27" s="23">
        <f t="shared" si="1"/>
        <v>14.263669695520484</v>
      </c>
      <c r="I27" s="10"/>
      <c r="J27" s="10"/>
      <c r="K27" s="10"/>
      <c r="L27" s="10"/>
      <c r="M27" s="10"/>
    </row>
    <row r="28" spans="1:13" s="6" customFormat="1" ht="20.25" customHeight="1">
      <c r="A28" s="21"/>
      <c r="B28" s="30" t="s">
        <v>71</v>
      </c>
      <c r="C28" s="31">
        <v>112000</v>
      </c>
      <c r="D28" s="31">
        <v>112000</v>
      </c>
      <c r="E28" s="31">
        <v>37084</v>
      </c>
      <c r="F28" s="31">
        <v>37084</v>
      </c>
      <c r="G28" s="23">
        <f t="shared" si="0"/>
        <v>33.110714285714288</v>
      </c>
      <c r="H28" s="23">
        <f t="shared" si="1"/>
        <v>33.110714285714288</v>
      </c>
      <c r="I28" s="10"/>
      <c r="J28" s="10"/>
      <c r="K28" s="10"/>
      <c r="L28" s="10"/>
      <c r="M28" s="10"/>
    </row>
    <row r="29" spans="1:13" s="6" customFormat="1" ht="20.25" customHeight="1">
      <c r="A29" s="21"/>
      <c r="B29" s="30" t="s">
        <v>72</v>
      </c>
      <c r="C29" s="31">
        <v>1520000</v>
      </c>
      <c r="D29" s="31">
        <v>760000</v>
      </c>
      <c r="E29" s="31">
        <v>46000</v>
      </c>
      <c r="F29" s="31">
        <v>23000</v>
      </c>
      <c r="G29" s="23">
        <f t="shared" si="0"/>
        <v>3.0263157894736841</v>
      </c>
      <c r="H29" s="23">
        <f t="shared" si="1"/>
        <v>3.0263157894736841</v>
      </c>
      <c r="I29" s="10"/>
      <c r="J29" s="10"/>
      <c r="K29" s="10"/>
      <c r="L29" s="10"/>
      <c r="M29" s="10"/>
    </row>
    <row r="30" spans="1:13" s="6" customFormat="1" ht="20.25" customHeight="1">
      <c r="A30" s="21"/>
      <c r="B30" s="30" t="s">
        <v>73</v>
      </c>
      <c r="C30" s="31">
        <v>98500</v>
      </c>
      <c r="D30" s="31">
        <v>68950</v>
      </c>
      <c r="E30" s="31">
        <v>105900</v>
      </c>
      <c r="F30" s="31">
        <v>74130</v>
      </c>
      <c r="G30" s="23">
        <f t="shared" si="0"/>
        <v>107.51269035532995</v>
      </c>
      <c r="H30" s="23">
        <f t="shared" si="1"/>
        <v>107.51269035532995</v>
      </c>
      <c r="I30" s="10"/>
      <c r="J30" s="10"/>
      <c r="K30" s="10"/>
      <c r="L30" s="10"/>
      <c r="M30" s="10"/>
    </row>
    <row r="31" spans="1:13" s="6" customFormat="1" ht="20.25" customHeight="1">
      <c r="A31" s="21">
        <v>8</v>
      </c>
      <c r="B31" s="28" t="s">
        <v>12</v>
      </c>
      <c r="C31" s="29">
        <f>SUM(C32:C34)</f>
        <v>198000</v>
      </c>
      <c r="D31" s="29">
        <f>SUM(D32:D34)</f>
        <v>198000</v>
      </c>
      <c r="E31" s="29">
        <f>SUM(E32:E34)</f>
        <v>61834</v>
      </c>
      <c r="F31" s="29">
        <f>SUM(F32:F34)</f>
        <v>61834</v>
      </c>
      <c r="G31" s="23">
        <f t="shared" si="0"/>
        <v>31.229292929292928</v>
      </c>
      <c r="H31" s="23">
        <f t="shared" si="1"/>
        <v>31.229292929292928</v>
      </c>
      <c r="I31" s="10"/>
      <c r="J31" s="10"/>
      <c r="K31" s="10"/>
      <c r="L31" s="10"/>
      <c r="M31" s="10"/>
    </row>
    <row r="32" spans="1:13" s="6" customFormat="1" ht="20.25" customHeight="1">
      <c r="A32" s="21"/>
      <c r="B32" s="30" t="s">
        <v>74</v>
      </c>
      <c r="C32" s="31">
        <v>26000</v>
      </c>
      <c r="D32" s="31">
        <v>26000</v>
      </c>
      <c r="E32" s="31">
        <v>44</v>
      </c>
      <c r="F32" s="31">
        <v>44</v>
      </c>
      <c r="G32" s="23">
        <f t="shared" si="0"/>
        <v>0.16923076923076924</v>
      </c>
      <c r="H32" s="23">
        <f t="shared" si="1"/>
        <v>0.16923076923076924</v>
      </c>
      <c r="I32" s="10"/>
      <c r="J32" s="10"/>
      <c r="K32" s="10"/>
      <c r="L32" s="10"/>
      <c r="M32" s="10"/>
    </row>
    <row r="33" spans="1:13" s="6" customFormat="1" ht="20.25" customHeight="1">
      <c r="A33" s="21"/>
      <c r="B33" s="30" t="s">
        <v>75</v>
      </c>
      <c r="C33" s="31">
        <v>52000</v>
      </c>
      <c r="D33" s="31">
        <v>52000</v>
      </c>
      <c r="E33" s="29"/>
      <c r="F33" s="29"/>
      <c r="G33" s="23">
        <f t="shared" si="0"/>
        <v>0</v>
      </c>
      <c r="H33" s="23">
        <f t="shared" si="1"/>
        <v>0</v>
      </c>
      <c r="I33" s="10"/>
      <c r="J33" s="10"/>
      <c r="K33" s="10"/>
      <c r="L33" s="10"/>
      <c r="M33" s="10"/>
    </row>
    <row r="34" spans="1:13" s="6" customFormat="1" ht="20.25" customHeight="1">
      <c r="A34" s="32"/>
      <c r="B34" s="30" t="s">
        <v>76</v>
      </c>
      <c r="C34" s="33">
        <v>120000</v>
      </c>
      <c r="D34" s="33">
        <v>120000</v>
      </c>
      <c r="E34" s="33">
        <v>61790</v>
      </c>
      <c r="F34" s="33">
        <v>61790</v>
      </c>
      <c r="G34" s="23">
        <f t="shared" si="0"/>
        <v>51.491666666666667</v>
      </c>
      <c r="H34" s="23">
        <f t="shared" si="1"/>
        <v>51.491666666666667</v>
      </c>
      <c r="I34" s="10"/>
      <c r="J34" s="10"/>
      <c r="K34" s="10"/>
      <c r="L34" s="10"/>
      <c r="M34" s="10"/>
    </row>
    <row r="35" spans="1:13" s="6" customFormat="1" ht="20.25" customHeight="1">
      <c r="A35" s="21">
        <v>9</v>
      </c>
      <c r="B35" s="28" t="s">
        <v>25</v>
      </c>
      <c r="C35" s="29">
        <v>220000</v>
      </c>
      <c r="D35" s="29">
        <v>110000</v>
      </c>
      <c r="E35" s="29">
        <v>298698</v>
      </c>
      <c r="F35" s="29">
        <v>149349</v>
      </c>
      <c r="G35" s="23">
        <f t="shared" si="0"/>
        <v>135.77181818181819</v>
      </c>
      <c r="H35" s="23">
        <f t="shared" si="1"/>
        <v>135.77181818181819</v>
      </c>
      <c r="I35" s="10"/>
      <c r="J35" s="10"/>
      <c r="K35" s="10"/>
      <c r="L35" s="10"/>
      <c r="M35" s="10"/>
    </row>
    <row r="36" spans="1:13" s="6" customFormat="1" ht="28.5" customHeight="1">
      <c r="A36" s="16" t="s">
        <v>4</v>
      </c>
      <c r="B36" s="34" t="s">
        <v>59</v>
      </c>
      <c r="C36" s="35">
        <f>C37+C38</f>
        <v>0</v>
      </c>
      <c r="D36" s="35">
        <f>D37+D38</f>
        <v>0</v>
      </c>
      <c r="E36" s="35">
        <f>E37+E38</f>
        <v>0</v>
      </c>
      <c r="F36" s="35">
        <v>0</v>
      </c>
      <c r="G36" s="23"/>
      <c r="H36" s="23"/>
      <c r="I36" s="10"/>
      <c r="J36" s="10"/>
      <c r="K36" s="10"/>
      <c r="L36" s="10"/>
      <c r="M36" s="10"/>
    </row>
    <row r="37" spans="1:13" s="6" customFormat="1" ht="20.25" customHeight="1">
      <c r="A37" s="21">
        <v>1</v>
      </c>
      <c r="B37" s="36" t="s">
        <v>60</v>
      </c>
      <c r="C37" s="29"/>
      <c r="D37" s="29"/>
      <c r="E37" s="29"/>
      <c r="F37" s="29"/>
      <c r="G37" s="23"/>
      <c r="H37" s="23"/>
      <c r="I37" s="10"/>
      <c r="J37" s="10"/>
      <c r="K37" s="10"/>
      <c r="L37" s="10"/>
      <c r="M37" s="10"/>
    </row>
    <row r="38" spans="1:13" s="6" customFormat="1" ht="20.25" customHeight="1">
      <c r="A38" s="21">
        <v>2</v>
      </c>
      <c r="B38" s="36" t="s">
        <v>14</v>
      </c>
      <c r="C38" s="29"/>
      <c r="D38" s="29"/>
      <c r="E38" s="29"/>
      <c r="F38" s="29"/>
      <c r="G38" s="23"/>
      <c r="H38" s="23"/>
      <c r="I38" s="10"/>
      <c r="J38" s="10"/>
      <c r="K38" s="10"/>
      <c r="L38" s="10"/>
      <c r="M38" s="10"/>
    </row>
    <row r="39" spans="1:13" s="6" customFormat="1" ht="20.25" customHeight="1">
      <c r="A39" s="16" t="s">
        <v>5</v>
      </c>
      <c r="B39" s="37" t="s">
        <v>26</v>
      </c>
      <c r="C39" s="35">
        <v>0</v>
      </c>
      <c r="D39" s="35">
        <v>0</v>
      </c>
      <c r="E39" s="35">
        <v>7902493</v>
      </c>
      <c r="F39" s="35">
        <v>7902493</v>
      </c>
      <c r="G39" s="23"/>
      <c r="H39" s="23"/>
      <c r="I39" s="10"/>
      <c r="J39" s="10"/>
      <c r="K39" s="10"/>
      <c r="L39" s="10"/>
      <c r="M39" s="10"/>
    </row>
    <row r="40" spans="1:13" s="6" customFormat="1" ht="20.25" customHeight="1">
      <c r="A40" s="16" t="s">
        <v>6</v>
      </c>
      <c r="B40" s="37" t="s">
        <v>27</v>
      </c>
      <c r="C40" s="35">
        <v>0</v>
      </c>
      <c r="D40" s="35">
        <v>0</v>
      </c>
      <c r="E40" s="35">
        <v>587803</v>
      </c>
      <c r="F40" s="35">
        <v>587803</v>
      </c>
      <c r="G40" s="23"/>
      <c r="H40" s="23"/>
      <c r="I40" s="10"/>
      <c r="J40" s="10"/>
      <c r="K40" s="10"/>
      <c r="L40" s="10"/>
      <c r="M40" s="10"/>
    </row>
    <row r="41" spans="1:13" s="6" customFormat="1" ht="20.25" customHeight="1">
      <c r="A41" s="16" t="s">
        <v>7</v>
      </c>
      <c r="B41" s="37" t="s">
        <v>28</v>
      </c>
      <c r="C41" s="35">
        <f>SUM(C42:C43)</f>
        <v>35769317</v>
      </c>
      <c r="D41" s="35">
        <f>SUM(D42:D43)</f>
        <v>35769317</v>
      </c>
      <c r="E41" s="35">
        <f>SUM(E42:E43)</f>
        <v>35507695</v>
      </c>
      <c r="F41" s="35">
        <f>SUM(F42:F43)</f>
        <v>35507695</v>
      </c>
      <c r="G41" s="23">
        <f t="shared" si="0"/>
        <v>99.268585419173647</v>
      </c>
      <c r="H41" s="23">
        <f t="shared" si="1"/>
        <v>99.268585419173647</v>
      </c>
      <c r="I41" s="10"/>
      <c r="J41" s="10"/>
      <c r="K41" s="10"/>
      <c r="L41" s="10"/>
      <c r="M41" s="10"/>
    </row>
    <row r="42" spans="1:13" s="6" customFormat="1" ht="20.25" customHeight="1">
      <c r="A42" s="21">
        <v>1</v>
      </c>
      <c r="B42" s="28" t="s">
        <v>29</v>
      </c>
      <c r="C42" s="38">
        <v>32334047</v>
      </c>
      <c r="D42" s="38">
        <v>32334047</v>
      </c>
      <c r="E42" s="38">
        <v>17655026</v>
      </c>
      <c r="F42" s="38">
        <v>17655026</v>
      </c>
      <c r="G42" s="23">
        <f t="shared" si="0"/>
        <v>54.601968012231815</v>
      </c>
      <c r="H42" s="23">
        <f t="shared" si="1"/>
        <v>54.601968012231815</v>
      </c>
      <c r="I42" s="10"/>
      <c r="J42" s="10"/>
      <c r="K42" s="10"/>
      <c r="L42" s="10"/>
      <c r="M42" s="10"/>
    </row>
    <row r="43" spans="1:13" s="6" customFormat="1" ht="20.25" customHeight="1">
      <c r="A43" s="21">
        <v>2</v>
      </c>
      <c r="B43" s="28" t="s">
        <v>30</v>
      </c>
      <c r="C43" s="39">
        <v>3435270</v>
      </c>
      <c r="D43" s="39">
        <v>3435270</v>
      </c>
      <c r="E43" s="39">
        <v>17852669</v>
      </c>
      <c r="F43" s="39">
        <v>17852669</v>
      </c>
      <c r="G43" s="23">
        <f t="shared" si="0"/>
        <v>519.68750636776736</v>
      </c>
      <c r="H43" s="23">
        <f t="shared" si="1"/>
        <v>519.68750636776736</v>
      </c>
      <c r="I43" s="10"/>
      <c r="J43" s="10"/>
      <c r="K43" s="10"/>
      <c r="L43" s="10"/>
      <c r="M43" s="10"/>
    </row>
    <row r="44" spans="1:13" s="7" customFormat="1" ht="20.25" customHeight="1">
      <c r="A44" s="16" t="s">
        <v>64</v>
      </c>
      <c r="B44" s="37" t="s">
        <v>63</v>
      </c>
      <c r="C44" s="25"/>
      <c r="D44" s="25"/>
      <c r="E44" s="25"/>
      <c r="F44" s="25"/>
      <c r="G44" s="23"/>
      <c r="H44" s="23"/>
      <c r="I44" s="11"/>
      <c r="J44" s="11"/>
      <c r="K44" s="11"/>
      <c r="L44" s="11"/>
      <c r="M44" s="11"/>
    </row>
    <row r="45" spans="1:13" s="6" customFormat="1" ht="20.25" customHeight="1">
      <c r="A45" s="16" t="s">
        <v>2</v>
      </c>
      <c r="B45" s="17" t="s">
        <v>31</v>
      </c>
      <c r="C45" s="40"/>
      <c r="D45" s="41"/>
      <c r="E45" s="41"/>
      <c r="F45" s="41"/>
      <c r="G45" s="42"/>
      <c r="H45" s="43"/>
      <c r="I45" s="10"/>
      <c r="J45" s="10"/>
      <c r="K45" s="10"/>
      <c r="L45" s="10"/>
      <c r="M45" s="10"/>
    </row>
    <row r="46" spans="1:13" s="6" customFormat="1" ht="20.25" customHeight="1">
      <c r="A46" s="21"/>
      <c r="B46" s="16" t="s">
        <v>32</v>
      </c>
      <c r="C46" s="35">
        <f>C47</f>
        <v>43622467</v>
      </c>
      <c r="D46" s="35">
        <f>D47</f>
        <v>43622467</v>
      </c>
      <c r="E46" s="35">
        <f>E47</f>
        <v>36622631</v>
      </c>
      <c r="F46" s="35">
        <f>F47</f>
        <v>36622631</v>
      </c>
      <c r="G46" s="44">
        <f>E46/C46*100</f>
        <v>83.953598956244264</v>
      </c>
      <c r="H46" s="44">
        <f>F46/D46*100</f>
        <v>83.953598956244264</v>
      </c>
      <c r="I46" s="10"/>
      <c r="J46" s="10"/>
      <c r="K46" s="10"/>
      <c r="L46" s="10"/>
      <c r="M46" s="10"/>
    </row>
    <row r="47" spans="1:13" s="6" customFormat="1" ht="20.25" customHeight="1">
      <c r="A47" s="16"/>
      <c r="B47" s="26" t="s">
        <v>33</v>
      </c>
      <c r="C47" s="35">
        <f>C48+C51+C61+C62</f>
        <v>43622467</v>
      </c>
      <c r="D47" s="35">
        <f>D48+D51+D62</f>
        <v>43622467</v>
      </c>
      <c r="E47" s="35">
        <f>E48+E51+E62+E64+E65+E66+E63</f>
        <v>36622631</v>
      </c>
      <c r="F47" s="35">
        <f>F48+F51+F62+F64+F65+F66+F63</f>
        <v>36622631</v>
      </c>
      <c r="G47" s="44">
        <f t="shared" ref="G47:G62" si="3">E47/C47*100</f>
        <v>83.953598956244264</v>
      </c>
      <c r="H47" s="44">
        <f t="shared" ref="H47:H62" si="4">F47/D47*100</f>
        <v>83.953598956244264</v>
      </c>
      <c r="I47" s="10"/>
      <c r="J47" s="10"/>
      <c r="K47" s="10"/>
      <c r="L47" s="10"/>
      <c r="M47" s="10"/>
    </row>
    <row r="48" spans="1:13" s="6" customFormat="1" ht="20.25" customHeight="1">
      <c r="A48" s="16">
        <v>1</v>
      </c>
      <c r="B48" s="37" t="s">
        <v>37</v>
      </c>
      <c r="C48" s="45">
        <f>C49+C50</f>
        <v>3996800</v>
      </c>
      <c r="D48" s="45">
        <f t="shared" ref="D48:F48" si="5">D49+D50</f>
        <v>3996800</v>
      </c>
      <c r="E48" s="45">
        <f t="shared" si="5"/>
        <v>2548519</v>
      </c>
      <c r="F48" s="45">
        <f t="shared" si="5"/>
        <v>2548519</v>
      </c>
      <c r="G48" s="44">
        <f t="shared" si="3"/>
        <v>63.763986188951158</v>
      </c>
      <c r="H48" s="44">
        <f t="shared" si="4"/>
        <v>63.763986188951158</v>
      </c>
      <c r="I48" s="10"/>
      <c r="J48" s="10"/>
      <c r="K48" s="10"/>
      <c r="L48" s="10"/>
      <c r="M48" s="10"/>
    </row>
    <row r="49" spans="1:13" s="6" customFormat="1" ht="20.25" customHeight="1">
      <c r="A49" s="21"/>
      <c r="B49" s="15" t="s">
        <v>81</v>
      </c>
      <c r="C49" s="29">
        <f>D49</f>
        <v>3996800</v>
      </c>
      <c r="D49" s="29">
        <v>3996800</v>
      </c>
      <c r="E49" s="29">
        <f>F49</f>
        <v>2548519</v>
      </c>
      <c r="F49" s="29">
        <v>2548519</v>
      </c>
      <c r="G49" s="44">
        <f t="shared" si="3"/>
        <v>63.763986188951158</v>
      </c>
      <c r="H49" s="44">
        <f t="shared" si="4"/>
        <v>63.763986188951158</v>
      </c>
      <c r="I49" s="10"/>
      <c r="J49" s="10"/>
      <c r="K49" s="10"/>
      <c r="L49" s="10"/>
      <c r="M49" s="10"/>
    </row>
    <row r="50" spans="1:13" s="6" customFormat="1" ht="20.25" customHeight="1">
      <c r="A50" s="21"/>
      <c r="B50" s="15" t="s">
        <v>82</v>
      </c>
      <c r="C50" s="39"/>
      <c r="D50" s="39"/>
      <c r="E50" s="39"/>
      <c r="F50" s="39"/>
      <c r="G50" s="44"/>
      <c r="H50" s="44"/>
      <c r="I50" s="10"/>
      <c r="J50" s="10"/>
      <c r="K50" s="10"/>
      <c r="L50" s="10"/>
      <c r="M50" s="10"/>
    </row>
    <row r="51" spans="1:13" ht="20.25" customHeight="1">
      <c r="A51" s="16">
        <v>2</v>
      </c>
      <c r="B51" s="37" t="s">
        <v>8</v>
      </c>
      <c r="C51" s="46">
        <f>36997671+878148+999200</f>
        <v>38875019</v>
      </c>
      <c r="D51" s="46">
        <f>SUM(D52:D60)</f>
        <v>38875019</v>
      </c>
      <c r="E51" s="46">
        <f>SUM(E52:E61)</f>
        <v>17747477</v>
      </c>
      <c r="F51" s="46">
        <f>SUM(F52:F61)</f>
        <v>17747477</v>
      </c>
      <c r="G51" s="44">
        <f>E51/C51*100</f>
        <v>45.652651642433923</v>
      </c>
      <c r="H51" s="44">
        <f t="shared" si="4"/>
        <v>45.652651642433923</v>
      </c>
    </row>
    <row r="52" spans="1:13" ht="20.25" customHeight="1">
      <c r="A52" s="21" t="s">
        <v>38</v>
      </c>
      <c r="B52" s="28" t="s">
        <v>39</v>
      </c>
      <c r="C52" s="47"/>
      <c r="D52" s="29">
        <v>1380663</v>
      </c>
      <c r="E52" s="29">
        <v>883494</v>
      </c>
      <c r="F52" s="29">
        <f>E52</f>
        <v>883494</v>
      </c>
      <c r="G52" s="44"/>
      <c r="H52" s="44">
        <f t="shared" si="4"/>
        <v>63.990561056535874</v>
      </c>
    </row>
    <row r="53" spans="1:13" ht="20.25" customHeight="1">
      <c r="A53" s="21" t="s">
        <v>40</v>
      </c>
      <c r="B53" s="28" t="s">
        <v>41</v>
      </c>
      <c r="C53" s="47"/>
      <c r="D53" s="29">
        <v>2087232</v>
      </c>
      <c r="E53" s="29">
        <v>873357</v>
      </c>
      <c r="F53" s="29">
        <f>E53</f>
        <v>873357</v>
      </c>
      <c r="G53" s="44"/>
      <c r="H53" s="44">
        <f t="shared" si="4"/>
        <v>41.842832996044521</v>
      </c>
    </row>
    <row r="54" spans="1:13" ht="20.25" customHeight="1">
      <c r="A54" s="21" t="s">
        <v>42</v>
      </c>
      <c r="B54" s="28" t="s">
        <v>34</v>
      </c>
      <c r="C54" s="47"/>
      <c r="D54" s="29"/>
      <c r="E54" s="29"/>
      <c r="F54" s="29"/>
      <c r="G54" s="44"/>
      <c r="H54" s="44"/>
    </row>
    <row r="55" spans="1:13" ht="20.25" customHeight="1">
      <c r="A55" s="21" t="s">
        <v>43</v>
      </c>
      <c r="B55" s="28" t="s">
        <v>44</v>
      </c>
      <c r="C55" s="47"/>
      <c r="D55" s="29">
        <v>286416</v>
      </c>
      <c r="E55" s="29"/>
      <c r="F55" s="29"/>
      <c r="G55" s="44"/>
      <c r="H55" s="44">
        <f t="shared" si="4"/>
        <v>0</v>
      </c>
    </row>
    <row r="56" spans="1:13" ht="20.25" customHeight="1">
      <c r="A56" s="21" t="s">
        <v>45</v>
      </c>
      <c r="B56" s="28" t="s">
        <v>46</v>
      </c>
      <c r="C56" s="47"/>
      <c r="D56" s="29"/>
      <c r="E56" s="29"/>
      <c r="F56" s="29"/>
      <c r="G56" s="44"/>
      <c r="H56" s="44"/>
    </row>
    <row r="57" spans="1:13" ht="20.25" customHeight="1">
      <c r="A57" s="21" t="s">
        <v>47</v>
      </c>
      <c r="B57" s="28" t="s">
        <v>49</v>
      </c>
      <c r="C57" s="47"/>
      <c r="D57" s="29"/>
      <c r="E57" s="29"/>
      <c r="F57" s="29"/>
      <c r="G57" s="44"/>
      <c r="H57" s="44"/>
    </row>
    <row r="58" spans="1:13" ht="20.25" customHeight="1">
      <c r="A58" s="21" t="s">
        <v>48</v>
      </c>
      <c r="B58" s="28" t="s">
        <v>61</v>
      </c>
      <c r="C58" s="47"/>
      <c r="D58" s="29">
        <v>1112270</v>
      </c>
      <c r="E58" s="29">
        <v>303555</v>
      </c>
      <c r="F58" s="29">
        <v>303555</v>
      </c>
      <c r="G58" s="44"/>
      <c r="H58" s="44">
        <f t="shared" si="4"/>
        <v>27.291484981164643</v>
      </c>
    </row>
    <row r="59" spans="1:13" ht="20.25" customHeight="1">
      <c r="A59" s="21" t="s">
        <v>50</v>
      </c>
      <c r="B59" s="28" t="s">
        <v>52</v>
      </c>
      <c r="C59" s="47"/>
      <c r="D59" s="29">
        <f>30661803+560752+1877348</f>
        <v>33099903</v>
      </c>
      <c r="E59" s="29">
        <f>15556628-427445</f>
        <v>15129183</v>
      </c>
      <c r="F59" s="29">
        <f>E59</f>
        <v>15129183</v>
      </c>
      <c r="G59" s="44"/>
      <c r="H59" s="44">
        <f t="shared" si="4"/>
        <v>45.707635457421134</v>
      </c>
    </row>
    <row r="60" spans="1:13" ht="20.25" customHeight="1">
      <c r="A60" s="21" t="s">
        <v>51</v>
      </c>
      <c r="B60" s="28" t="s">
        <v>54</v>
      </c>
      <c r="C60" s="47"/>
      <c r="D60" s="29">
        <v>908535</v>
      </c>
      <c r="E60" s="29">
        <v>434000</v>
      </c>
      <c r="F60" s="29">
        <f>E60</f>
        <v>434000</v>
      </c>
      <c r="G60" s="44"/>
      <c r="H60" s="44">
        <f t="shared" si="4"/>
        <v>47.769210872448504</v>
      </c>
    </row>
    <row r="61" spans="1:13" ht="20.25" customHeight="1">
      <c r="A61" s="21" t="s">
        <v>53</v>
      </c>
      <c r="B61" s="28" t="s">
        <v>55</v>
      </c>
      <c r="C61" s="47"/>
      <c r="D61" s="29">
        <v>127500</v>
      </c>
      <c r="E61" s="29">
        <v>123888</v>
      </c>
      <c r="F61" s="29">
        <f>E61</f>
        <v>123888</v>
      </c>
      <c r="G61" s="44"/>
      <c r="H61" s="44">
        <f t="shared" si="4"/>
        <v>97.167058823529402</v>
      </c>
    </row>
    <row r="62" spans="1:13" ht="20.25" customHeight="1">
      <c r="A62" s="13">
        <v>3</v>
      </c>
      <c r="B62" s="37" t="s">
        <v>9</v>
      </c>
      <c r="C62" s="35">
        <v>750648</v>
      </c>
      <c r="D62" s="35">
        <v>750648</v>
      </c>
      <c r="E62" s="35">
        <v>111775</v>
      </c>
      <c r="F62" s="35">
        <f>E62</f>
        <v>111775</v>
      </c>
      <c r="G62" s="44">
        <f t="shared" si="3"/>
        <v>14.890467969008112</v>
      </c>
      <c r="H62" s="44">
        <f t="shared" si="4"/>
        <v>14.890467969008112</v>
      </c>
    </row>
    <row r="63" spans="1:13" ht="20.25" customHeight="1">
      <c r="A63" s="13">
        <v>4</v>
      </c>
      <c r="B63" s="37" t="s">
        <v>85</v>
      </c>
      <c r="C63" s="35"/>
      <c r="D63" s="35"/>
      <c r="E63" s="35">
        <v>3186555</v>
      </c>
      <c r="F63" s="35">
        <f>E63</f>
        <v>3186555</v>
      </c>
      <c r="G63" s="44"/>
      <c r="H63" s="44"/>
    </row>
    <row r="64" spans="1:13" ht="19.899999999999999" customHeight="1">
      <c r="A64" s="13">
        <v>5</v>
      </c>
      <c r="B64" s="37" t="s">
        <v>84</v>
      </c>
      <c r="C64" s="45"/>
      <c r="D64" s="45"/>
      <c r="E64" s="45">
        <v>10445649</v>
      </c>
      <c r="F64" s="45">
        <v>10445649</v>
      </c>
      <c r="G64" s="44"/>
      <c r="H64" s="44"/>
    </row>
    <row r="65" spans="1:8" ht="19.899999999999999" customHeight="1">
      <c r="A65" s="13">
        <v>6</v>
      </c>
      <c r="B65" s="37" t="s">
        <v>65</v>
      </c>
      <c r="C65" s="45"/>
      <c r="D65" s="45"/>
      <c r="E65" s="45">
        <v>2128520</v>
      </c>
      <c r="F65" s="45">
        <f>E65</f>
        <v>2128520</v>
      </c>
      <c r="G65" s="48"/>
      <c r="H65" s="44"/>
    </row>
    <row r="66" spans="1:8" ht="19.899999999999999" customHeight="1">
      <c r="A66" s="13">
        <v>7</v>
      </c>
      <c r="B66" s="37" t="s">
        <v>83</v>
      </c>
      <c r="C66" s="45"/>
      <c r="D66" s="45"/>
      <c r="E66" s="45">
        <v>454136</v>
      </c>
      <c r="F66" s="45">
        <v>454136</v>
      </c>
      <c r="G66" s="48"/>
      <c r="H66" s="44"/>
    </row>
    <row r="67" spans="1:8" ht="19.899999999999999" customHeight="1">
      <c r="A67" s="13">
        <v>8</v>
      </c>
      <c r="B67" s="37" t="s">
        <v>56</v>
      </c>
      <c r="C67" s="49"/>
      <c r="D67" s="49"/>
      <c r="E67" s="49"/>
      <c r="F67" s="49"/>
      <c r="G67" s="48"/>
      <c r="H67" s="44"/>
    </row>
    <row r="68" spans="1:8">
      <c r="A68" s="50"/>
      <c r="B68" s="51"/>
      <c r="C68" s="51"/>
      <c r="D68" s="51"/>
      <c r="E68" s="51"/>
      <c r="F68" s="51"/>
      <c r="G68" s="51"/>
      <c r="H68" s="44"/>
    </row>
  </sheetData>
  <mergeCells count="11">
    <mergeCell ref="G9:H9"/>
    <mergeCell ref="A9:A10"/>
    <mergeCell ref="B9:B10"/>
    <mergeCell ref="C9:D9"/>
    <mergeCell ref="E9:F9"/>
    <mergeCell ref="B8:H8"/>
    <mergeCell ref="G1:H1"/>
    <mergeCell ref="B3:H3"/>
    <mergeCell ref="B4:H4"/>
    <mergeCell ref="A5:H5"/>
    <mergeCell ref="A6:H6"/>
  </mergeCells>
  <pageMargins left="0.39370078740157483" right="0.19685039370078741" top="0.43307086614173229" bottom="0.55118110236220474" header="0.15748031496062992" footer="0.2362204724409449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PL2</vt:lpstr>
      <vt:lpstr>PL 01</vt:lpstr>
      <vt:lpstr>'PL2'!Print_Area</vt:lpstr>
      <vt:lpstr>'PL2'!Print_Titles</vt:lpstr>
    </vt:vector>
  </TitlesOfParts>
  <Company>ThienIT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2025-07-17T07:40:30Z</cp:lastPrinted>
  <dcterms:created xsi:type="dcterms:W3CDTF">2020-09-13T01:28:52Z</dcterms:created>
  <dcterms:modified xsi:type="dcterms:W3CDTF">2025-07-17T13:39:09Z</dcterms:modified>
</cp:coreProperties>
</file>